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95" yWindow="15" windowWidth="7335" windowHeight="7935" tabRatio="873" activeTab="0"/>
  </bookViews>
  <sheets>
    <sheet name="Justicia" sheetId="1" r:id="rId1"/>
    <sheet name="Justicia HTF Modèle" sheetId="2" r:id="rId2"/>
    <sheet name="Lignes directrices" sheetId="3" r:id="rId3"/>
    <sheet name="Modèle de rentabilité HTF" sheetId="4" r:id="rId4"/>
    <sheet name="Exemple rentabilité HTF (M)" sheetId="5" r:id="rId5"/>
    <sheet name="Exemple rentabilité HTF (L)" sheetId="6" r:id="rId6"/>
    <sheet name="Fin" sheetId="7" r:id="rId7"/>
  </sheets>
  <definedNames>
    <definedName name="_xlnm.Print_Titles" localSheetId="5">'Exemple rentabilité HTF (L)'!$A:$C,'Exemple rentabilité HTF (L)'!$1:$7</definedName>
    <definedName name="_xlnm.Print_Titles" localSheetId="4">'Exemple rentabilité HTF (M)'!$A:$C,'Exemple rentabilité HTF (M)'!$1:$7</definedName>
    <definedName name="_xlnm.Print_Titles" localSheetId="2">'Lignes directrices'!$1:$6</definedName>
    <definedName name="_xlnm.Print_Titles" localSheetId="3">'Modèle de rentabilité HTF'!$1:$8</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40508.4290277778</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5">'Exemple rentabilité HTF (L)'!$A$1:$L$81</definedName>
    <definedName name="_xlnm.Print_Area" localSheetId="4">'Exemple rentabilité HTF (M)'!$A$1:$L$81</definedName>
    <definedName name="_xlnm.Print_Area" localSheetId="1">'Justicia HTF Modèle'!$A$1:$M$36</definedName>
    <definedName name="_xlnm.Print_Area" localSheetId="2">'Lignes directrices'!$A$1:$F$39</definedName>
    <definedName name="_xlnm.Print_Area" localSheetId="3">'Modèle de rentabilité HTF'!$A$1:$F$68</definedName>
  </definedNames>
  <calcPr fullCalcOnLoad="1"/>
</workbook>
</file>

<file path=xl/sharedStrings.xml><?xml version="1.0" encoding="utf-8"?>
<sst xmlns="http://schemas.openxmlformats.org/spreadsheetml/2006/main" count="581" uniqueCount="175">
  <si>
    <t>A</t>
  </si>
  <si>
    <t>B</t>
  </si>
  <si>
    <t>D</t>
  </si>
  <si>
    <t>C</t>
  </si>
  <si>
    <t>N/A</t>
  </si>
  <si>
    <t>E</t>
  </si>
  <si>
    <t>F = A x B</t>
  </si>
  <si>
    <t>G</t>
  </si>
  <si>
    <t>H = F x G</t>
  </si>
  <si>
    <t>J = H - I</t>
  </si>
  <si>
    <t>K</t>
  </si>
  <si>
    <t>Z</t>
  </si>
  <si>
    <t>AA</t>
  </si>
  <si>
    <t>BB</t>
  </si>
  <si>
    <t>Note 1</t>
  </si>
  <si>
    <t>Note 2</t>
  </si>
  <si>
    <t>Note 3</t>
  </si>
  <si>
    <t>Note 4</t>
  </si>
  <si>
    <t>Note 5</t>
  </si>
  <si>
    <t>Note 6</t>
  </si>
  <si>
    <t>Note 7</t>
  </si>
  <si>
    <t>Note 8</t>
  </si>
  <si>
    <t>Note 9</t>
  </si>
  <si>
    <t>Note 11</t>
  </si>
  <si>
    <t>Note 10</t>
  </si>
  <si>
    <t>Q</t>
  </si>
  <si>
    <t>U</t>
  </si>
  <si>
    <t>Y</t>
  </si>
  <si>
    <t>I = H x C</t>
  </si>
  <si>
    <t>L = D x K</t>
  </si>
  <si>
    <t>M = E x K</t>
  </si>
  <si>
    <t>N = K + L + M</t>
  </si>
  <si>
    <t>O = J - N</t>
  </si>
  <si>
    <t>P</t>
  </si>
  <si>
    <t>R = P + Q</t>
  </si>
  <si>
    <t>S = O - R</t>
  </si>
  <si>
    <t>T</t>
  </si>
  <si>
    <t>V = T + U</t>
  </si>
  <si>
    <t>W = O - V</t>
  </si>
  <si>
    <t>X</t>
  </si>
  <si>
    <t>CC = X + Y + Z + AA + BB</t>
  </si>
  <si>
    <t>DD = S - CC</t>
  </si>
  <si>
    <t>EE = W - CC</t>
  </si>
  <si>
    <t>T = P</t>
  </si>
  <si>
    <t>U = Q</t>
  </si>
  <si>
    <t>L</t>
  </si>
  <si>
    <t>D = L / K</t>
  </si>
  <si>
    <t>Lignes directrices</t>
  </si>
  <si>
    <t>Terme</t>
  </si>
  <si>
    <t>Définition</t>
  </si>
  <si>
    <t>Heures facturables annuelles prévues (temps plein)</t>
  </si>
  <si>
    <t xml:space="preserve">Pourcentage des heures à temps plein </t>
  </si>
  <si>
    <t xml:space="preserve">Taux de réduction </t>
  </si>
  <si>
    <t>Pourcentage de réduction à appliquer au revenu type total (voir ci-dessous) afin de refléter la portion des honoraires du salarié qui est non exigible du client, notamment les valeurs non encaissables et les sommes radiées.</t>
  </si>
  <si>
    <t xml:space="preserve">Taux de calcul des prestations </t>
  </si>
  <si>
    <t>Taux de bonification</t>
  </si>
  <si>
    <t>Heures facturables annuelles prévues</t>
  </si>
  <si>
    <t>Produit des heures facturables annuelles prévues (temps plein) par le pourcentage des heures à temps plein.</t>
  </si>
  <si>
    <t xml:space="preserve">Taux facturable type </t>
  </si>
  <si>
    <t>Revenu type total</t>
  </si>
  <si>
    <t>Produit des heures facturables annuelles par le taux facturable type.</t>
  </si>
  <si>
    <r>
      <t>Réduction</t>
    </r>
    <r>
      <rPr>
        <b/>
        <sz val="8"/>
        <color indexed="8"/>
        <rFont val="Arial"/>
        <family val="2"/>
      </rPr>
      <t xml:space="preserve">  </t>
    </r>
  </si>
  <si>
    <t xml:space="preserve">Produit du revenu type total par le taux de réduction. </t>
  </si>
  <si>
    <t>Revenu total réalisé</t>
  </si>
  <si>
    <t>Frais d'indemnisation</t>
  </si>
  <si>
    <t xml:space="preserve">Frais directement attribuables à un salarié donné. Fréquemment désignés comme variables, ils augmenteront ou diminueront de façon proportionnelle suivant l'embauche d'un nouveau salarié ou le départ d’un salarié en poste, raison pour laquelle on les attribue à ce salarié. </t>
  </si>
  <si>
    <t>Salaire de base annuel</t>
  </si>
  <si>
    <t>Avantages</t>
  </si>
  <si>
    <t>Prime discrétionnaire</t>
  </si>
  <si>
    <t>Produit du taux de bonification par le salaire de base annuel.</t>
  </si>
  <si>
    <t>Frais d'indemnisation totaux</t>
  </si>
  <si>
    <t>Somme du salaire de base annuel, des avantages et de la prime annuelle.</t>
  </si>
  <si>
    <t xml:space="preserve">Revenu net avant les coûts indirects et autres coûts </t>
  </si>
  <si>
    <t xml:space="preserve">Revenu net avant la déduction des coûts indirects et des autres coûts. </t>
  </si>
  <si>
    <t xml:space="preserve">Répartition des coûts indirects </t>
  </si>
  <si>
    <t>Coûts indirects entièrement répartis</t>
  </si>
  <si>
    <t>Réfère aux cas où l'ensemble des coûts indirects est transmis au salarié.</t>
  </si>
  <si>
    <t>Coûts indirects spécifiques</t>
  </si>
  <si>
    <t>Frais généraux indirects</t>
  </si>
  <si>
    <t xml:space="preserve">Autre approche de répartition des coûts indirects </t>
  </si>
  <si>
    <t xml:space="preserve">Autres coûts </t>
  </si>
  <si>
    <t>Autres considérations</t>
  </si>
  <si>
    <t xml:space="preserve">Voici la définition des termes utilisés dans le modèle, suivant l'ordre d’apparition. Il est mentionné dans la colonne F, à droite, si le terme défini constitue un intrant ou un extrant. D’autres considérations concernant l'utilisation du présent outil sont commentées plus loin. </t>
  </si>
  <si>
    <t>Différence entre le revenu type total et la réduction. Le revenu total correspond au montant généralement encaissable de la part d’un client.</t>
  </si>
  <si>
    <t xml:space="preserve">Frais généraux indirects annuels par professionnel (p. ex. frais d’exploitation : loyer, ensemble de l'équipement, soutien administratif, dépenses de recrutement, coûts de promotion, séminaires, cotisation et assurance professionnelles, dépenses de TI, coûts de construction et d'équipement, frais de gestion et frais financiers). Dans certains cabinets, les coûts alloués peuvent inclure les dépenses de personnel du salarié. </t>
  </si>
  <si>
    <t>Instructions :</t>
  </si>
  <si>
    <t xml:space="preserve">1. Entrer les données du cabinet dans les cases ombragées ci-dessous. Note : Tous les nombres doivent être saisis en tant que valeurs positives (veuillez consulter la rubrique « Autres coûts » dans les lignes directrices ci-dessus pour connaître les exceptions), car les formules ont été prévues en conséquence. </t>
  </si>
  <si>
    <t>Années d'expérience du salarié</t>
  </si>
  <si>
    <t>Temps plein</t>
  </si>
  <si>
    <t xml:space="preserve">Heures facturables annuelles prévues (temps plein)   </t>
  </si>
  <si>
    <t>Taux de calcul des prestations (% du salaire de base annuel)</t>
  </si>
  <si>
    <t>Taux de bonification (% du salaire de base annuel)</t>
  </si>
  <si>
    <t xml:space="preserve">Revenu prévu </t>
  </si>
  <si>
    <t>Taux facturable type</t>
  </si>
  <si>
    <t xml:space="preserve">Moins : Réduction </t>
  </si>
  <si>
    <t xml:space="preserve">Salaire de base annuel </t>
  </si>
  <si>
    <t>Coûts indirects – A. Coûts indirects entièrement répartis</t>
  </si>
  <si>
    <t xml:space="preserve">Coûts indirects </t>
  </si>
  <si>
    <t>Revenu net avant les coûts indirects et autres coûts</t>
  </si>
  <si>
    <t>Coûts indirects spécifiques totaux prévus – entièrement répartis</t>
  </si>
  <si>
    <t>Frais généraux indirects totaux prévus – entièrement répartis</t>
  </si>
  <si>
    <t>Coûts indirects totaux</t>
  </si>
  <si>
    <t>Revenu net sous A. Coûts indirects entièrement répartis (avant Autres coûts)</t>
  </si>
  <si>
    <t>OU</t>
  </si>
  <si>
    <t xml:space="preserve">Coûts indirects – B. Autre répartition des coûts indirects </t>
  </si>
  <si>
    <t xml:space="preserve">Coûts indirects spécifiques totaux prévus – autre répartition </t>
  </si>
  <si>
    <t xml:space="preserve">Frais généraux indirects totaux prévus – autre répartition </t>
  </si>
  <si>
    <t>Revenu net sous B. Autre répartition des coûts indirects (avant Autres coûts)</t>
  </si>
  <si>
    <t>Coûts 1 :</t>
  </si>
  <si>
    <t>Coûts 2 :</t>
  </si>
  <si>
    <t>Coûts 3 :</t>
  </si>
  <si>
    <t>Coûts 4 :</t>
  </si>
  <si>
    <t>Coûts 5 :</t>
  </si>
  <si>
    <t>Autres coûts totaux</t>
  </si>
  <si>
    <t>Revenu net sous A</t>
  </si>
  <si>
    <r>
      <t>Revenu net sous B</t>
    </r>
    <r>
      <rPr>
        <b/>
        <sz val="8"/>
        <color indexed="8"/>
        <rFont val="Arial"/>
        <family val="2"/>
      </rPr>
      <t xml:space="preserve"> </t>
    </r>
  </si>
  <si>
    <t>Aperçu :</t>
  </si>
  <si>
    <t xml:space="preserve">Trois ans d'expérience </t>
  </si>
  <si>
    <t xml:space="preserve">Cinq ans d'expérience </t>
  </si>
  <si>
    <t xml:space="preserve">Heures facturables annuelles prévues (temps plein)     </t>
  </si>
  <si>
    <t>Salaire annuel de base</t>
  </si>
  <si>
    <t>Revenu net sous B</t>
  </si>
  <si>
    <t>REMARQUES :</t>
  </si>
  <si>
    <t>Aux fins de la démonstration, nous nous sommes servis des renseignements suivants :</t>
  </si>
  <si>
    <t>Heures facturables annuelles prévues de l'ordre de 1 650 et 1 800 respectivement pour un salarié à temps plein de trois et cinq années d'expérience.</t>
  </si>
  <si>
    <t xml:space="preserve">Taux de réduction de 5 % pour le calcul du revenu réalisé. </t>
  </si>
  <si>
    <t>Taux de calcul des prestations de 12 % du salaire de base annuel pour le salarié à temps plein.</t>
  </si>
  <si>
    <t>Taux de facturation type de 250 $ et 275 $ respectivement pour le salarié de trois et cinq années d'expérience.</t>
  </si>
  <si>
    <t>Coûts indirects spécifiques de 85 000 $.</t>
  </si>
  <si>
    <t>Frais généraux indirects de 85 000 $.</t>
  </si>
  <si>
    <t>Coûts indirects - A. Coûts indirects entièrement répartis</t>
  </si>
  <si>
    <t>Revenu net sous B</t>
  </si>
  <si>
    <t>Aux fins de la démonstration, nous nous sommes servis les renseignements suivants :</t>
  </si>
  <si>
    <t>Heures facturables annuelles prévues de l'ordre de 1 800 et 1 900 respectivement pour le salarié à temps plein de trois et cinq années d'expérience.</t>
  </si>
  <si>
    <t>Taux de calcul des prestations de 18 % du salaire de base annuel pour le salarié à temps plein.</t>
  </si>
  <si>
    <t>Taux de facturation type de 425 $ et 525 $ respectivement pour le salarié de trois et cinq années d'expérience.</t>
  </si>
  <si>
    <t>Coûts indirects spécifiques de 60 000 $.</t>
  </si>
  <si>
    <t>Frais généraux indirects de 260 000 $.</t>
  </si>
  <si>
    <t>Cinq ans d'expérience</t>
  </si>
  <si>
    <t xml:space="preserve">HTF </t>
  </si>
  <si>
    <t xml:space="preserve">En plus de la rentabilité, d’autres avantages intangibles d’un HTF peuvent inclure : 
- attraction et rétention des meilleurs talents;
- attraction et rétention de clients;
- carrière souple;
- démonstration de l’engagement du cabinet à l'égard de l'inclusion et de la diversité, ce qui peut aider à l’image du cabinet, à la motivation du personnel et aux relations avec la clientèle;
- prévention de la perte de propriété intellectuelle; 
- prévention de la nécessité d’un transfert des connaissances;
- rétention d’un salarié ayant un type de pratique ou un champ de spécialisation très recherchés.
</t>
  </si>
  <si>
    <t>Dans le cadre du présent modèle, un horaire de travail flexible (HTF) s’applique à une personne qui travaille à heures réduites. Cette personne travaille moins d’heures ou de jours que la normale et reçoit une rémunération réduite. Ce terme ne s’applique pas à une personne qui travaille à distance (télétravail), qui a un horaire évolutif (souvent appelé « horaire souple ») ou qui partage un poste.</t>
  </si>
  <si>
    <t>Pourcentage des heures facturables annuelles prévues que le salarié peut réaliser au cours d'une année donnée. Le pourcentage des heures de travail à temps plein d'un salarié à temps plein devrait normalement avoisiner 100 %, tandis que le pourcentage des heures de travail à temps plein d’un salarié HTF se situe habituellement entre 50 et 90%, selon l'entente conclue entre le cabinet et le salarié.</t>
  </si>
  <si>
    <t>Intrant/Extrant</t>
  </si>
  <si>
    <t>Intrant / Extrant</t>
  </si>
  <si>
    <t>Intrant</t>
  </si>
  <si>
    <t>Extrant</t>
  </si>
  <si>
    <t>Pourcentage du salaire de base établissant les avantages sociaux du salarié dont peuvent faire partie les vacances, les régimes de soins dentaires et médicaux, l'assurance invalidité à court et à long terme, l'assurance-vie, le régime de retraite, ainsi que les programmes d'aide aux employés. Le taux de calcul des prestations se situe généralement entre 10 et 20 % du revenu annuel de base du salarié. Le coût total des prestations d’un salarié HTF est habituellement le même que celui d’un salarié à temps plein, à l’exception des jours de vacances, qui peuvent être établis au pro rata, selon l’horaire de travail du salarié. Toutefois, aux fins de calcul, cette différence est présumée non pertinente. Le taux de calcul des prestations du salarié HTF correspond au rapport prestations / salaire annuel.</t>
  </si>
  <si>
    <t xml:space="preserve">Pourcentage du salaire établissant la rémunération supplémentaire. Discrétionnaire par nature, la prime se situe habituellement entre 0 et 20 % du salaire de base annuel (parfois davantage dans des circonstances exceptionnelles) et est établie selon différents facteurs. Note : Les primes ne font pas toujours partie de la rémunération d’un salarié HTF. Le montant peut être : négocié entre les parties; réduit au pro rata, en fonction des heures travaillées; utilisé comme rémunération des heures supplémentaires du salarié HTF qui excède les heures facturables annuelles prévues; nul lorsqu’il est convenu qu'aucune prime ne sera versée. </t>
  </si>
  <si>
    <t>Taux facturable d'un salarié d’un échelon donné, indépendamment de toute valeur non encaissable, des sommes radiées ou de tout arrangement relatif aux honoraires.  Dans les exemples de rentabilité HTF, le taux facturable type d'un salarié HTF équivaut à celui d'un salarié à temps plein.  Note : Il existe d’autres arrangements de facturation tels qu’une facturation à taux fixe ou à valeur fixe.  Le modèle ne prévoit pas ces autres arrangements et se limite à une facturation horaire.</t>
  </si>
  <si>
    <t>Montant déterminé en fonction de la contribution de la personne. Dans le cas d’un HTF, on peut établir ce montant au prorata des heures à temps plein, ou les déterminer à la suite de négociations entre les parties (cabinet et salarié demandant un HTF).</t>
  </si>
  <si>
    <t>Produit du taux de calcul des prestations par le salaire de base annuel. Dans le modèle, les avantages d'un salarié HTF sont les mêmes que ceux d'un salarié à temps plein.</t>
  </si>
  <si>
    <t>Plusieurs approches s'offrent aux cabinets en matière de coûts indirects. Pour calculer les coûts indirects liés à un salarié HTF, il faut examiner la façon dont le cabinet répartit ces coûts entre les salariés.  Dans le modèle, le cabinet peut répartir l'ensemble de ses coûts indirects ou recourir à une autre approche de répartition.</t>
  </si>
  <si>
    <t>Coûts indirects spécifiques annuels par professionnel (p. ex. secrétariat, locaux, technologie particulière, perfectionnement professionnel personnalisé, dépenses de recrutement et de nature générale telles que valeurs non encaissables et sommes radiées, coûts de promotion, séminaires, cotisation et assurance professionnelles, dépenses de TI, coûts de construction et d'équipement, frais de gestion et frais financiers).  Les coûts indirects spécifiques peuvent augmenter ou diminuer selon les ressources allouées au salarié HTF. Dans certains cabinets, les coûts alloués peuvent inclure les dépenses de personnel du salarié.</t>
  </si>
  <si>
    <t>Certains cabinets répartissent différemment leurs coûts indirects. Par exemple, si les services de secrétariat et les outils technologiques du salarié HTF sont utilisés par d'autres employés lorsque ce dernier ne travaille pas. le cabinet fournit ses propres estimés des frais généraux indirects et des frais indirects spécifiques du salarié HTF.</t>
  </si>
  <si>
    <t>Autres coûts mesurables à inclure dans les coûts indirects spécifiques ou les coûts indirects. Ces coûts additionnels peuvent varier d’un cabinet à l'autre et d'un salarié HTF à l'autre. Par exemple, s'il est établi qu’un salarié quittera son poste s’il ne peut travailler suivant un HTF et que le cabinet devra alors le remplacer pour maintenir ou accroître le niveau de productivité antérieur, des coûts peuvent s'ajouter. Les autres coûts peuvent inclure différentes dépenses occasionnées par un remplacement; par exemple, honoraires de spécialistes en dotation, prime à la signature, frais de déménagement ou de relocalisation, embauche d'un associé et temps d'entrevue (heures x taux de facturation type), coûts de formation, coûts de publicité, honoraires professionnels (Ordre des avocats, Barreau, etc.), perte de productivité, mentorat, etc. Ces dépenses figurent au modèle pour aider à la prise de décision HTF; le cabinet réaliserait en effet une économie de coût si le salarié faisant l’objet du HTF demeurait en poste. Aussi doit-on les inscrire comme des valeurs négatives et les utiliser uniquement aux fins d’analyse de rentabilité d'un HTF. Dans le modèle, les autres coûts liés à un salarié à temps plein seraient nuls. Note : Il peut y avoir d'autres coûts mesurables pour un salarié à temps plein ou un salarié HTF, de même qu’il peut y avoir d’autres avantages et d’autres coûts non directement mesurables et fréquemment désignés comme des « intangibles ». Voir ci-dessous pour plus de renseignements.</t>
  </si>
  <si>
    <t xml:space="preserve">Sur la feuille de travail de l'Exemple de rentabilité HTF, nous avons établi le modèle de rentabilité d’un salarié ayant trois à cinq années d’expérience en nous appuyant sur les suppositions exposées dans les exemples de rentabilité HTF. 
FWA for demonstration purposes based on the assumptions outlined in the notes on the FWA Profitability Sample Scenarios. </t>
  </si>
  <si>
    <t>Un certain nombre de facteurs doivent être pris en compte lorsque l'on considère la possibilité d'un HTF pouvant avoir un effet sur la rentabilité, mais ils ne figurent pas au modèle. Par exemple : les besoins des clients, le taux d’acceptation du HTF (combien de salariés souhaitent profiter de ce type d'entente et quelle est la limite maximale de salariés HTF que peut supporter le cabinet sans compromettre sa rentabilité?), la durée du HTF, les besoins du groupe du cabinet, le rendement de l’associé jusqu'à ce jour, ainsi que l’opportunité de tenir compte des modifications apportées au salaire et aux avantages du salarié (au prorata ou non).</t>
  </si>
  <si>
    <t>Note : Il s’agit d’un modèle statique situé dans le temps (applicable p. ex. à un salarié HTF). En outre, il est assumé dans le modèle que le salaire et les taux facturables demeureront inchangés.  Dans le cadre d’un HTF, il se peut que la rémunération et les taux facturables n'augmentent pas au même rythme que pour un salarié à temps plein, ce qui signifie que tout calcul de rendement à long terme pourrait devoir être ajusté. Afin d'estimer la rentabilité à long terme d’un salarié ou d’une entente de travail, on doit prendre en compte les projections de revenu et de coût pour une période donnée.</t>
  </si>
  <si>
    <t>Modèle de rentabilité HTF</t>
  </si>
  <si>
    <t>2. Veuillez vous référer, si besoin est, aux Lignes directrices ainsi qu'aux Exemples de rentabilité HTF au moment d’entrer les données de votre cabinet.</t>
  </si>
  <si>
    <t>HTF</t>
  </si>
  <si>
    <t>Exemple de rentabilité d’un HTF – 
Cabinet de taille moyenne</t>
  </si>
  <si>
    <t xml:space="preserve">Voici un aperçu des effets financiers potentiels d'un HTF comparativement à un horaire à temps plein pour un salarié d'un cabinet de taille moyenne.  </t>
  </si>
  <si>
    <t>Pourcentage des heures à temps plein (100 % pour le salarié à temps plein et 70 % pour le HTF)</t>
  </si>
  <si>
    <t>Taux de bonification de 10 % du salaire de base annuel pour le salarié à temps plein et de 0 % pour le HTF.</t>
  </si>
  <si>
    <r>
      <t>Salaire annuel de base de 115 000 $ et de 140 000 $ respectivement pour le salarié de trois et cinq années d'expérience.</t>
    </r>
    <r>
      <rPr>
        <sz val="8"/>
        <color indexed="8"/>
        <rFont val="Arial"/>
        <family val="2"/>
      </rPr>
      <t xml:space="preserve">  </t>
    </r>
    <r>
      <rPr>
        <sz val="8"/>
        <color indexed="8"/>
        <rFont val="Arial"/>
        <family val="2"/>
      </rPr>
      <t>Le salaire annuel de base du HTF a été établi à 70 % du salaire annuel de base du salarié à temps plein.</t>
    </r>
  </si>
  <si>
    <t>Sous A, les coûts indirects sont entièrement attribués au salarié HTF.</t>
  </si>
  <si>
    <t>Sous B, les coûts indirects spécifiques et les frais généraux indirects du salarié HTF sont respectivement de 59 500  et 59 500 $ (70 % de la répartition des coûts indirects d'un salarié à temps plein).</t>
  </si>
  <si>
    <t>Exemple de rentabilité d’un HTF – Cabinet de grande taille</t>
  </si>
  <si>
    <t xml:space="preserve">Voici un aperçu des conséquences financières d'un HTF comparativement à un travail à temps plein pour un salarié d'un cabinet de grande taille.  </t>
  </si>
  <si>
    <t>Taux de bonification de 15 % du salaire de base annuel pour le salarié à temps plein et de 0 % pour le HTF.</t>
  </si>
  <si>
    <r>
      <t>Salaire annuel de base de 130 000 $ et de 170 000 $ respectivement pour le salarié de trois et cinq années d'expérience.</t>
    </r>
    <r>
      <rPr>
        <sz val="9"/>
        <color indexed="8"/>
        <rFont val="Arial"/>
        <family val="2"/>
      </rPr>
      <t xml:space="preserve">  </t>
    </r>
    <r>
      <rPr>
        <sz val="9"/>
        <color indexed="8"/>
        <rFont val="Arial"/>
        <family val="2"/>
      </rPr>
      <t>Le salaire annuel de base du salarié HTF a été établi à 70 % du salaire annuel de base du salarié à temps plein.</t>
    </r>
  </si>
  <si>
    <r>
      <t>Sous B, les coûts indirects spécifiques et les frais généraux indirects du salarié HTF sont respective</t>
    </r>
    <r>
      <rPr>
        <sz val="9"/>
        <rFont val="Arial"/>
        <family val="2"/>
      </rPr>
      <t>ment de 42</t>
    </r>
    <r>
      <rPr>
        <sz val="9"/>
        <color indexed="10"/>
        <rFont val="Calibri"/>
        <family val="2"/>
      </rPr>
      <t> </t>
    </r>
    <r>
      <rPr>
        <sz val="9"/>
        <rFont val="Arial"/>
        <family val="2"/>
      </rPr>
      <t> 000  et 182 000 </t>
    </r>
    <r>
      <rPr>
        <sz val="9"/>
        <color indexed="8"/>
        <rFont val="Arial"/>
        <family val="2"/>
      </rPr>
      <t>$, (70 % de la répartition des coûts indirects du salarié à temps plein).</t>
    </r>
  </si>
  <si>
    <t>Nombre d'heures qu’un salarié à temps plein peut normalement facturer au cours d'une année donnée, situé généralement entre 1 600 et 2300 selon l’échelon. Note : Les heures facturables annuelles prévues du salarié HTF sont établies comme équivalentes aux heures facturables annuelles prévues d’un salarié à temps plein, auxquelles on applique un pourcentage (voir ci-dessous) sous la ligne « Heures facturables annuelles prévues » lors du calcul du revenu type total (voir ci-dessous).</t>
  </si>
</sst>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0."/>
  </numFmts>
  <fonts count="85">
    <font>
      <sz val="9"/>
      <color theme="1"/>
      <name val="Verdana"/>
      <family val="2"/>
    </font>
    <font>
      <sz val="11"/>
      <color indexed="8"/>
      <name val="Verdana"/>
      <family val="2"/>
    </font>
    <font>
      <sz val="10"/>
      <name val="Arial"/>
      <family val="2"/>
    </font>
    <font>
      <b/>
      <sz val="10"/>
      <name val="Arial"/>
      <family val="2"/>
    </font>
    <font>
      <sz val="8"/>
      <name val="Arial"/>
      <family val="2"/>
    </font>
    <font>
      <b/>
      <sz val="8"/>
      <name val="Arial"/>
      <family val="2"/>
    </font>
    <font>
      <b/>
      <sz val="14"/>
      <name val="Arial"/>
      <family val="2"/>
    </font>
    <font>
      <i/>
      <sz val="8"/>
      <name val="Arial"/>
      <family val="2"/>
    </font>
    <font>
      <b/>
      <u val="single"/>
      <sz val="8"/>
      <name val="Arial"/>
      <family val="2"/>
    </font>
    <font>
      <b/>
      <sz val="9"/>
      <name val="Arial"/>
      <family val="2"/>
    </font>
    <font>
      <b/>
      <u val="single"/>
      <sz val="9"/>
      <name val="Arial"/>
      <family val="2"/>
    </font>
    <font>
      <sz val="9"/>
      <color indexed="8"/>
      <name val="Verdana"/>
      <family val="2"/>
    </font>
    <font>
      <b/>
      <sz val="8"/>
      <color indexed="8"/>
      <name val="Arial"/>
      <family val="2"/>
    </font>
    <font>
      <b/>
      <sz val="8"/>
      <color indexed="10"/>
      <name val="Arial"/>
      <family val="2"/>
    </font>
    <font>
      <b/>
      <sz val="10"/>
      <color indexed="10"/>
      <name val="Arial"/>
      <family val="2"/>
    </font>
    <font>
      <b/>
      <sz val="9"/>
      <color indexed="10"/>
      <name val="Verdana"/>
      <family val="2"/>
    </font>
    <font>
      <b/>
      <u val="single"/>
      <sz val="9"/>
      <color indexed="10"/>
      <name val="Arial"/>
      <family val="2"/>
    </font>
    <font>
      <b/>
      <i/>
      <sz val="8"/>
      <color indexed="10"/>
      <name val="Arial"/>
      <family val="2"/>
    </font>
    <font>
      <sz val="8"/>
      <color indexed="8"/>
      <name val="Arial"/>
      <family val="2"/>
    </font>
    <font>
      <b/>
      <sz val="13"/>
      <name val="Arial"/>
      <family val="2"/>
    </font>
    <font>
      <sz val="10"/>
      <color indexed="8"/>
      <name val="Arial"/>
      <family val="2"/>
    </font>
    <font>
      <sz val="11"/>
      <color indexed="8"/>
      <name val="Calibri"/>
      <family val="2"/>
    </font>
    <font>
      <b/>
      <sz val="13"/>
      <color indexed="8"/>
      <name val="Arial"/>
      <family val="2"/>
    </font>
    <font>
      <b/>
      <sz val="10"/>
      <color indexed="8"/>
      <name val="Arial"/>
      <family val="2"/>
    </font>
    <font>
      <b/>
      <u val="single"/>
      <sz val="8"/>
      <color indexed="8"/>
      <name val="Arial"/>
      <family val="2"/>
    </font>
    <font>
      <i/>
      <sz val="8"/>
      <color indexed="8"/>
      <name val="Arial"/>
      <family val="2"/>
    </font>
    <font>
      <sz val="8"/>
      <color indexed="8"/>
      <name val="Calibri"/>
      <family val="2"/>
    </font>
    <font>
      <sz val="10"/>
      <color indexed="8"/>
      <name val="Calibri"/>
      <family val="2"/>
    </font>
    <font>
      <b/>
      <u val="single"/>
      <sz val="9"/>
      <color indexed="8"/>
      <name val="Arial"/>
      <family val="2"/>
    </font>
    <font>
      <sz val="9"/>
      <name val="Arial"/>
      <family val="2"/>
    </font>
    <font>
      <b/>
      <sz val="9"/>
      <color indexed="10"/>
      <name val="Arial"/>
      <family val="2"/>
    </font>
    <font>
      <sz val="9"/>
      <color indexed="8"/>
      <name val="Arial"/>
      <family val="2"/>
    </font>
    <font>
      <sz val="9"/>
      <color indexed="10"/>
      <name val="Calibri"/>
      <family val="2"/>
    </font>
    <font>
      <sz val="18"/>
      <color indexed="56"/>
      <name val="Verdana"/>
      <family val="2"/>
    </font>
    <font>
      <b/>
      <sz val="15"/>
      <color indexed="56"/>
      <name val="Verdana"/>
      <family val="2"/>
    </font>
    <font>
      <b/>
      <sz val="13"/>
      <color indexed="56"/>
      <name val="Verdana"/>
      <family val="2"/>
    </font>
    <font>
      <b/>
      <sz val="11"/>
      <color indexed="56"/>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9"/>
      <name val="Verdana"/>
      <family val="2"/>
    </font>
    <font>
      <sz val="11"/>
      <color indexed="10"/>
      <name val="Verdana"/>
      <family val="2"/>
    </font>
    <font>
      <i/>
      <sz val="11"/>
      <color indexed="23"/>
      <name val="Verdana"/>
      <family val="2"/>
    </font>
    <font>
      <b/>
      <sz val="11"/>
      <color indexed="8"/>
      <name val="Verdana"/>
      <family val="2"/>
    </font>
    <font>
      <sz val="11"/>
      <color indexed="9"/>
      <name val="Verdana"/>
      <family val="2"/>
    </font>
    <font>
      <sz val="16"/>
      <color indexed="9"/>
      <name val="Arial"/>
      <family val="0"/>
    </font>
    <font>
      <sz val="12"/>
      <color indexed="9"/>
      <name val="Arial"/>
      <family val="0"/>
    </font>
    <font>
      <sz val="11"/>
      <color indexed="9"/>
      <name val="Arial"/>
      <family val="0"/>
    </font>
    <font>
      <i/>
      <sz val="11"/>
      <color indexed="9"/>
      <name val="Arial"/>
      <family val="0"/>
    </font>
    <font>
      <sz val="11"/>
      <color indexed="8"/>
      <name val="Arial"/>
      <family val="0"/>
    </font>
    <font>
      <b/>
      <u val="single"/>
      <sz val="11"/>
      <color indexed="9"/>
      <name val="Arial"/>
      <family val="0"/>
    </font>
    <font>
      <i/>
      <u val="single"/>
      <sz val="10"/>
      <color indexed="9"/>
      <name val="Arial"/>
      <family val="0"/>
    </font>
    <font>
      <sz val="11"/>
      <color theme="1"/>
      <name val="Verdana"/>
      <family val="2"/>
    </font>
    <font>
      <sz val="10"/>
      <color theme="1"/>
      <name val="Arial"/>
      <family val="2"/>
    </font>
    <font>
      <sz val="11"/>
      <color theme="0"/>
      <name val="Verdana"/>
      <family val="2"/>
    </font>
    <font>
      <sz val="11"/>
      <color rgb="FFFF0000"/>
      <name val="Verdana"/>
      <family val="2"/>
    </font>
    <font>
      <b/>
      <sz val="11"/>
      <color rgb="FFFA7D00"/>
      <name val="Verdana"/>
      <family val="2"/>
    </font>
    <font>
      <sz val="11"/>
      <color rgb="FFFA7D00"/>
      <name val="Verdana"/>
      <family val="2"/>
    </font>
    <font>
      <sz val="11"/>
      <color rgb="FF3F3F76"/>
      <name val="Verdana"/>
      <family val="2"/>
    </font>
    <font>
      <sz val="11"/>
      <color rgb="FF9C0006"/>
      <name val="Verdana"/>
      <family val="2"/>
    </font>
    <font>
      <sz val="11"/>
      <color rgb="FF9C6500"/>
      <name val="Verdana"/>
      <family val="2"/>
    </font>
    <font>
      <sz val="11"/>
      <color rgb="FF006100"/>
      <name val="Verdana"/>
      <family val="2"/>
    </font>
    <font>
      <b/>
      <sz val="11"/>
      <color rgb="FF3F3F3F"/>
      <name val="Verdana"/>
      <family val="2"/>
    </font>
    <font>
      <i/>
      <sz val="11"/>
      <color rgb="FF7F7F7F"/>
      <name val="Verdana"/>
      <family val="2"/>
    </font>
    <font>
      <sz val="18"/>
      <color theme="3"/>
      <name val="Verdana"/>
      <family val="2"/>
    </font>
    <font>
      <b/>
      <sz val="15"/>
      <color theme="3"/>
      <name val="Verdana"/>
      <family val="2"/>
    </font>
    <font>
      <b/>
      <sz val="13"/>
      <color theme="3"/>
      <name val="Verdana"/>
      <family val="2"/>
    </font>
    <font>
      <b/>
      <sz val="11"/>
      <color theme="3"/>
      <name val="Verdana"/>
      <family val="2"/>
    </font>
    <font>
      <b/>
      <sz val="11"/>
      <color theme="1"/>
      <name val="Verdana"/>
      <family val="2"/>
    </font>
    <font>
      <b/>
      <sz val="11"/>
      <color theme="0"/>
      <name val="Verdana"/>
      <family val="2"/>
    </font>
    <font>
      <sz val="11"/>
      <color theme="1"/>
      <name val="Calibri"/>
      <family val="2"/>
    </font>
    <font>
      <b/>
      <sz val="13"/>
      <color theme="1"/>
      <name val="Arial"/>
      <family val="2"/>
    </font>
    <font>
      <sz val="8"/>
      <color theme="1"/>
      <name val="Arial"/>
      <family val="2"/>
    </font>
    <font>
      <b/>
      <sz val="10"/>
      <color theme="1"/>
      <name val="Arial"/>
      <family val="2"/>
    </font>
    <font>
      <b/>
      <sz val="8"/>
      <color theme="1"/>
      <name val="Arial"/>
      <family val="2"/>
    </font>
    <font>
      <b/>
      <u val="single"/>
      <sz val="8"/>
      <color theme="1"/>
      <name val="Arial"/>
      <family val="2"/>
    </font>
    <font>
      <i/>
      <sz val="8"/>
      <color theme="1"/>
      <name val="Arial"/>
      <family val="2"/>
    </font>
    <font>
      <sz val="8"/>
      <color theme="1"/>
      <name val="Calibri"/>
      <family val="2"/>
    </font>
    <font>
      <sz val="10"/>
      <color theme="1"/>
      <name val="Calibri"/>
      <family val="2"/>
    </font>
    <font>
      <b/>
      <u val="single"/>
      <sz val="9"/>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top/>
      <bottom style="thin">
        <color indexed="10"/>
      </bottom>
    </border>
    <border>
      <left style="medium"/>
      <right style="medium"/>
      <top style="medium"/>
      <bottom/>
    </border>
    <border>
      <left style="medium"/>
      <right style="medium"/>
      <top/>
      <bottom style="medium"/>
    </border>
    <border>
      <left/>
      <right/>
      <top style="thin"/>
      <bottom/>
    </border>
    <border>
      <left/>
      <right/>
      <top style="thin"/>
      <bottom style="thin"/>
    </border>
    <border>
      <left/>
      <right/>
      <top/>
      <bottom style="thin"/>
    </border>
    <border>
      <left/>
      <right/>
      <top/>
      <bottom style="double"/>
    </border>
    <border>
      <left style="thin"/>
      <right/>
      <top/>
      <bottom style="thin"/>
    </border>
    <border>
      <left style="thin"/>
      <right/>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165" fontId="11" fillId="0" borderId="0" applyFont="0" applyFill="0" applyBorder="0" applyAlignment="0" applyProtection="0"/>
    <xf numFmtId="41" fontId="0" fillId="0" borderId="0" applyFont="0" applyFill="0" applyBorder="0" applyAlignment="0" applyProtection="0"/>
    <xf numFmtId="164" fontId="11"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2" fillId="0" borderId="0">
      <alignment/>
      <protection/>
    </xf>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191">
    <xf numFmtId="0" fontId="0" fillId="0" borderId="0" xfId="0" applyAlignment="1">
      <alignment/>
    </xf>
    <xf numFmtId="0" fontId="12" fillId="0" borderId="0" xfId="0" applyFont="1" applyAlignment="1">
      <alignment/>
    </xf>
    <xf numFmtId="0" fontId="2" fillId="0" borderId="0" xfId="50">
      <alignment/>
      <protection/>
    </xf>
    <xf numFmtId="0" fontId="4" fillId="0" borderId="0" xfId="50" applyFont="1">
      <alignment/>
      <protection/>
    </xf>
    <xf numFmtId="0" fontId="4" fillId="0" borderId="0" xfId="50" applyFont="1" applyBorder="1" applyAlignment="1">
      <alignment vertical="top"/>
      <protection/>
    </xf>
    <xf numFmtId="0" fontId="5" fillId="0" borderId="0" xfId="50" applyFont="1" applyAlignment="1">
      <alignment vertical="top"/>
      <protection/>
    </xf>
    <xf numFmtId="0" fontId="5" fillId="0" borderId="0" xfId="50" applyFont="1" applyBorder="1" applyAlignment="1">
      <alignment vertical="top"/>
      <protection/>
    </xf>
    <xf numFmtId="0" fontId="4" fillId="0" borderId="0" xfId="50" applyFont="1" applyBorder="1">
      <alignment/>
      <protection/>
    </xf>
    <xf numFmtId="0" fontId="2" fillId="0" borderId="0" xfId="50" applyFill="1">
      <alignment/>
      <protection/>
    </xf>
    <xf numFmtId="9" fontId="4" fillId="0" borderId="0" xfId="50" applyNumberFormat="1" applyFont="1" applyBorder="1" applyAlignment="1">
      <alignment vertical="top"/>
      <protection/>
    </xf>
    <xf numFmtId="166" fontId="4" fillId="0" borderId="0" xfId="47" applyNumberFormat="1" applyFont="1" applyFill="1" applyBorder="1" applyAlignment="1">
      <alignment/>
    </xf>
    <xf numFmtId="0" fontId="7" fillId="0" borderId="0" xfId="50" applyFont="1" applyBorder="1" applyAlignment="1">
      <alignment vertical="top"/>
      <protection/>
    </xf>
    <xf numFmtId="0" fontId="7" fillId="0" borderId="0" xfId="50" applyFont="1" applyBorder="1" applyAlignment="1">
      <alignment horizontal="center" vertical="top"/>
      <protection/>
    </xf>
    <xf numFmtId="0" fontId="7" fillId="0" borderId="0" xfId="50" applyFont="1" applyBorder="1" applyAlignment="1">
      <alignment horizontal="center"/>
      <protection/>
    </xf>
    <xf numFmtId="0" fontId="5" fillId="0" borderId="0" xfId="50" applyFont="1" applyFill="1" applyBorder="1" applyAlignment="1">
      <alignment vertical="top"/>
      <protection/>
    </xf>
    <xf numFmtId="0" fontId="7" fillId="0" borderId="0" xfId="50" applyFont="1" applyBorder="1" applyAlignment="1">
      <alignment/>
      <protection/>
    </xf>
    <xf numFmtId="0" fontId="4" fillId="0" borderId="0" xfId="50" applyFont="1" applyFill="1" applyBorder="1" applyAlignment="1">
      <alignment vertical="top"/>
      <protection/>
    </xf>
    <xf numFmtId="166" fontId="5" fillId="33" borderId="0" xfId="47" applyNumberFormat="1" applyFont="1" applyFill="1" applyBorder="1" applyAlignment="1">
      <alignment vertical="top"/>
    </xf>
    <xf numFmtId="0" fontId="4" fillId="33" borderId="0" xfId="50" applyFont="1" applyFill="1" applyBorder="1" applyAlignment="1">
      <alignment vertical="top"/>
      <protection/>
    </xf>
    <xf numFmtId="0" fontId="7" fillId="0" borderId="0" xfId="50" applyFont="1" applyBorder="1" applyAlignment="1">
      <alignment horizontal="left"/>
      <protection/>
    </xf>
    <xf numFmtId="0" fontId="8" fillId="0" borderId="0" xfId="50" applyFont="1" applyBorder="1" applyAlignment="1">
      <alignment vertical="top"/>
      <protection/>
    </xf>
    <xf numFmtId="0" fontId="2" fillId="0" borderId="0" xfId="50" applyBorder="1">
      <alignment/>
      <protection/>
    </xf>
    <xf numFmtId="166" fontId="4" fillId="33" borderId="0" xfId="47" applyNumberFormat="1" applyFont="1" applyFill="1" applyBorder="1" applyAlignment="1">
      <alignment vertical="top"/>
    </xf>
    <xf numFmtId="166" fontId="4" fillId="33" borderId="0" xfId="50" applyNumberFormat="1" applyFont="1" applyFill="1" applyBorder="1" applyAlignment="1">
      <alignment vertical="top"/>
      <protection/>
    </xf>
    <xf numFmtId="166" fontId="4" fillId="33" borderId="0" xfId="47" applyNumberFormat="1" applyFont="1" applyFill="1" applyBorder="1" applyAlignment="1">
      <alignment/>
    </xf>
    <xf numFmtId="0" fontId="4" fillId="0" borderId="0" xfId="50" applyFont="1" applyAlignment="1">
      <alignment wrapText="1"/>
      <protection/>
    </xf>
    <xf numFmtId="0" fontId="7" fillId="0" borderId="0" xfId="50" applyFont="1" applyFill="1" applyBorder="1" applyAlignment="1">
      <alignment horizontal="center" vertical="top"/>
      <protection/>
    </xf>
    <xf numFmtId="9" fontId="4" fillId="0" borderId="0" xfId="50" applyNumberFormat="1" applyFont="1" applyFill="1" applyBorder="1" applyAlignment="1">
      <alignment vertical="top"/>
      <protection/>
    </xf>
    <xf numFmtId="166" fontId="5" fillId="0" borderId="0" xfId="47" applyNumberFormat="1" applyFont="1" applyFill="1" applyBorder="1" applyAlignment="1">
      <alignment vertical="top"/>
    </xf>
    <xf numFmtId="166" fontId="4" fillId="0" borderId="0" xfId="50" applyNumberFormat="1" applyFont="1" applyFill="1" applyBorder="1" applyAlignment="1">
      <alignment vertical="top"/>
      <protection/>
    </xf>
    <xf numFmtId="166" fontId="12" fillId="0" borderId="0" xfId="22" applyNumberFormat="1" applyFont="1" applyFill="1" applyBorder="1" applyAlignment="1">
      <alignment/>
    </xf>
    <xf numFmtId="0" fontId="2" fillId="0" borderId="0" xfId="50" applyFill="1" applyBorder="1">
      <alignment/>
      <protection/>
    </xf>
    <xf numFmtId="0" fontId="3" fillId="0" borderId="0" xfId="50" applyFont="1" applyFill="1" applyBorder="1" applyAlignment="1">
      <alignment horizontal="center" vertical="top"/>
      <protection/>
    </xf>
    <xf numFmtId="0" fontId="7" fillId="0" borderId="0" xfId="50" applyFont="1" applyFill="1" applyBorder="1" applyAlignment="1">
      <alignment horizontal="center"/>
      <protection/>
    </xf>
    <xf numFmtId="9" fontId="4" fillId="34" borderId="10" xfId="50" applyNumberFormat="1" applyFont="1" applyFill="1" applyBorder="1" applyAlignment="1">
      <alignment vertical="top"/>
      <protection/>
    </xf>
    <xf numFmtId="0" fontId="13" fillId="0" borderId="0" xfId="50" applyFont="1" applyAlignment="1">
      <alignment horizontal="center"/>
      <protection/>
    </xf>
    <xf numFmtId="0" fontId="9" fillId="0" borderId="0" xfId="50" applyFont="1" applyFill="1" applyBorder="1" applyAlignment="1">
      <alignment horizontal="center" vertical="top"/>
      <protection/>
    </xf>
    <xf numFmtId="0" fontId="10" fillId="0" borderId="0" xfId="50" applyFont="1" applyBorder="1" applyAlignment="1">
      <alignment horizontal="center" vertical="top"/>
      <protection/>
    </xf>
    <xf numFmtId="0" fontId="10" fillId="0" borderId="0" xfId="50" applyFont="1" applyFill="1" applyBorder="1" applyAlignment="1">
      <alignment horizontal="center" vertical="top"/>
      <protection/>
    </xf>
    <xf numFmtId="0" fontId="10" fillId="0" borderId="0" xfId="50" applyFont="1" applyBorder="1" applyAlignment="1">
      <alignment horizontal="center"/>
      <protection/>
    </xf>
    <xf numFmtId="0" fontId="9" fillId="0" borderId="0" xfId="50" applyFont="1" applyFill="1" applyBorder="1" applyAlignment="1">
      <alignment horizontal="center"/>
      <protection/>
    </xf>
    <xf numFmtId="0" fontId="13" fillId="0" borderId="11" xfId="50" applyFont="1" applyBorder="1" applyAlignment="1">
      <alignment horizontal="center"/>
      <protection/>
    </xf>
    <xf numFmtId="0" fontId="14" fillId="0" borderId="0" xfId="50" applyFont="1" applyAlignment="1">
      <alignment horizontal="center"/>
      <protection/>
    </xf>
    <xf numFmtId="0" fontId="15" fillId="0" borderId="0" xfId="0" applyFont="1" applyAlignment="1">
      <alignment horizontal="center"/>
    </xf>
    <xf numFmtId="167" fontId="4" fillId="34" borderId="10" xfId="45" applyNumberFormat="1" applyFont="1" applyFill="1" applyBorder="1" applyAlignment="1">
      <alignment wrapText="1"/>
    </xf>
    <xf numFmtId="0" fontId="14" fillId="0" borderId="0" xfId="50" applyFont="1" applyFill="1" applyBorder="1" applyAlignment="1">
      <alignment horizontal="center" vertical="top"/>
      <protection/>
    </xf>
    <xf numFmtId="0" fontId="16" fillId="0" borderId="0" xfId="50" applyFont="1" applyFill="1" applyBorder="1" applyAlignment="1">
      <alignment horizontal="center" vertical="top"/>
      <protection/>
    </xf>
    <xf numFmtId="0" fontId="17" fillId="0" borderId="0" xfId="50" applyFont="1" applyFill="1" applyBorder="1" applyAlignment="1">
      <alignment horizontal="center" vertical="top"/>
      <protection/>
    </xf>
    <xf numFmtId="0" fontId="14" fillId="0" borderId="0" xfId="50" applyFont="1" applyFill="1" applyBorder="1" applyAlignment="1">
      <alignment horizontal="center"/>
      <protection/>
    </xf>
    <xf numFmtId="9" fontId="13" fillId="0" borderId="0" xfId="50" applyNumberFormat="1" applyFont="1" applyFill="1" applyBorder="1" applyAlignment="1">
      <alignment horizontal="center" vertical="top"/>
      <protection/>
    </xf>
    <xf numFmtId="37" fontId="13" fillId="0" borderId="0" xfId="50" applyNumberFormat="1" applyFont="1" applyFill="1" applyBorder="1" applyAlignment="1">
      <alignment horizontal="center" vertical="top"/>
      <protection/>
    </xf>
    <xf numFmtId="166" fontId="13" fillId="0" borderId="0" xfId="47" applyNumberFormat="1" applyFont="1" applyFill="1" applyBorder="1" applyAlignment="1">
      <alignment horizontal="center" vertical="top"/>
    </xf>
    <xf numFmtId="0" fontId="13" fillId="0" borderId="0" xfId="50" applyFont="1" applyFill="1" applyBorder="1" applyAlignment="1">
      <alignment horizontal="center" vertical="top"/>
      <protection/>
    </xf>
    <xf numFmtId="166" fontId="13" fillId="0" borderId="0" xfId="50" applyNumberFormat="1" applyFont="1" applyFill="1" applyBorder="1" applyAlignment="1">
      <alignment horizontal="center" vertical="top"/>
      <protection/>
    </xf>
    <xf numFmtId="166" fontId="13" fillId="0" borderId="0" xfId="47" applyNumberFormat="1" applyFont="1" applyFill="1" applyBorder="1" applyAlignment="1">
      <alignment horizontal="center"/>
    </xf>
    <xf numFmtId="166" fontId="13" fillId="0" borderId="0" xfId="22" applyNumberFormat="1" applyFont="1" applyFill="1" applyBorder="1" applyAlignment="1">
      <alignment horizontal="center"/>
    </xf>
    <xf numFmtId="0" fontId="13" fillId="0" borderId="0" xfId="50" applyFont="1" applyFill="1" applyBorder="1" applyAlignment="1">
      <alignment horizontal="center"/>
      <protection/>
    </xf>
    <xf numFmtId="166" fontId="4" fillId="34" borderId="10" xfId="47" applyNumberFormat="1" applyFont="1" applyFill="1" applyBorder="1" applyAlignment="1">
      <alignment vertical="top"/>
    </xf>
    <xf numFmtId="166" fontId="4" fillId="34" borderId="10" xfId="50" applyNumberFormat="1" applyFont="1" applyFill="1" applyBorder="1" applyAlignment="1">
      <alignment vertical="top"/>
      <protection/>
    </xf>
    <xf numFmtId="166" fontId="4" fillId="34" borderId="10" xfId="47" applyNumberFormat="1" applyFont="1" applyFill="1" applyBorder="1" applyAlignment="1">
      <alignment/>
    </xf>
    <xf numFmtId="0" fontId="3" fillId="0" borderId="0" xfId="50" applyFont="1">
      <alignment/>
      <protection/>
    </xf>
    <xf numFmtId="167" fontId="4" fillId="33" borderId="0" xfId="45" applyNumberFormat="1" applyFont="1" applyFill="1" applyBorder="1" applyAlignment="1">
      <alignment wrapText="1"/>
    </xf>
    <xf numFmtId="9" fontId="4" fillId="0" borderId="0" xfId="50" applyNumberFormat="1" applyFont="1" applyFill="1" applyBorder="1" applyAlignment="1">
      <alignment horizontal="center" vertical="top"/>
      <protection/>
    </xf>
    <xf numFmtId="0" fontId="13" fillId="0" borderId="0" xfId="50" applyFont="1" applyBorder="1" applyAlignment="1">
      <alignment horizontal="center" vertical="top"/>
      <protection/>
    </xf>
    <xf numFmtId="0" fontId="12" fillId="0" borderId="0" xfId="22" applyFont="1" applyFill="1" applyBorder="1" applyAlignment="1">
      <alignment vertical="top"/>
    </xf>
    <xf numFmtId="0" fontId="4" fillId="0" borderId="0" xfId="50" applyFont="1" applyBorder="1" applyAlignment="1">
      <alignment vertical="top" wrapText="1"/>
      <protection/>
    </xf>
    <xf numFmtId="0" fontId="6" fillId="0" borderId="0" xfId="50" applyFont="1" applyBorder="1">
      <alignment/>
      <protection/>
    </xf>
    <xf numFmtId="0" fontId="13" fillId="0" borderId="0" xfId="50" applyFont="1" applyBorder="1" applyAlignment="1">
      <alignment horizontal="center"/>
      <protection/>
    </xf>
    <xf numFmtId="0" fontId="3" fillId="0" borderId="0" xfId="50" applyFont="1" applyBorder="1" applyAlignment="1">
      <alignment horizontal="center" vertical="top"/>
      <protection/>
    </xf>
    <xf numFmtId="0" fontId="13" fillId="33" borderId="0" xfId="50" applyFont="1" applyFill="1" applyBorder="1" applyAlignment="1">
      <alignment vertical="top"/>
      <protection/>
    </xf>
    <xf numFmtId="167" fontId="13" fillId="0" borderId="0" xfId="45" applyNumberFormat="1" applyFont="1" applyBorder="1" applyAlignment="1">
      <alignment horizontal="center"/>
    </xf>
    <xf numFmtId="0" fontId="4" fillId="0" borderId="0" xfId="50" applyFont="1" applyFill="1" applyBorder="1">
      <alignment/>
      <protection/>
    </xf>
    <xf numFmtId="166" fontId="4" fillId="0" borderId="0" xfId="47" applyNumberFormat="1" applyFont="1" applyFill="1" applyBorder="1" applyAlignment="1">
      <alignment vertical="top"/>
    </xf>
    <xf numFmtId="0" fontId="13" fillId="33" borderId="0" xfId="50" applyFont="1" applyFill="1" applyBorder="1" applyAlignment="1">
      <alignment horizontal="center"/>
      <protection/>
    </xf>
    <xf numFmtId="166" fontId="4" fillId="34" borderId="12" xfId="50" applyNumberFormat="1" applyFont="1" applyFill="1" applyBorder="1" applyAlignment="1">
      <alignment vertical="top"/>
      <protection/>
    </xf>
    <xf numFmtId="166" fontId="4" fillId="34" borderId="13" xfId="50" applyNumberFormat="1" applyFont="1" applyFill="1" applyBorder="1" applyAlignment="1">
      <alignment vertical="top"/>
      <protection/>
    </xf>
    <xf numFmtId="0" fontId="0" fillId="0" borderId="0" xfId="0" applyAlignment="1">
      <alignment/>
    </xf>
    <xf numFmtId="9" fontId="4" fillId="0" borderId="0" xfId="50" applyNumberFormat="1" applyFont="1" applyFill="1" applyBorder="1" applyAlignment="1">
      <alignment horizontal="right" vertical="top"/>
      <protection/>
    </xf>
    <xf numFmtId="167" fontId="4" fillId="33" borderId="0" xfId="50" applyNumberFormat="1" applyFont="1" applyFill="1" applyBorder="1" applyAlignment="1">
      <alignment vertical="top"/>
      <protection/>
    </xf>
    <xf numFmtId="0" fontId="5" fillId="0" borderId="0" xfId="50" applyFont="1" applyFill="1" applyBorder="1" applyAlignment="1">
      <alignment vertical="top" wrapText="1"/>
      <protection/>
    </xf>
    <xf numFmtId="0" fontId="12" fillId="0" borderId="0" xfId="22" applyFont="1" applyFill="1" applyBorder="1" applyAlignment="1">
      <alignment vertical="top" wrapText="1"/>
    </xf>
    <xf numFmtId="0" fontId="13" fillId="0" borderId="0" xfId="50" applyFont="1" applyBorder="1">
      <alignment/>
      <protection/>
    </xf>
    <xf numFmtId="0" fontId="4" fillId="0" borderId="14" xfId="50" applyFont="1" applyBorder="1" applyAlignment="1">
      <alignment horizontal="left" vertical="top"/>
      <protection/>
    </xf>
    <xf numFmtId="0" fontId="4" fillId="0" borderId="15" xfId="50" applyFont="1" applyBorder="1" applyAlignment="1">
      <alignment horizontal="lef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top"/>
      <protection/>
    </xf>
    <xf numFmtId="0" fontId="2" fillId="0" borderId="15" xfId="50" applyBorder="1" applyAlignment="1">
      <alignment horizontal="left" vertical="top"/>
      <protection/>
    </xf>
    <xf numFmtId="0" fontId="4" fillId="0" borderId="0" xfId="50" applyFont="1" applyBorder="1" applyAlignment="1">
      <alignment horizontal="left" vertical="top" wrapText="1"/>
      <protection/>
    </xf>
    <xf numFmtId="0" fontId="5" fillId="0" borderId="0" xfId="50" applyFont="1" applyAlignment="1">
      <alignment horizontal="left" vertical="top"/>
      <protection/>
    </xf>
    <xf numFmtId="0" fontId="4" fillId="0" borderId="0" xfId="50" applyFont="1" applyAlignment="1">
      <alignment horizontal="left" vertical="top"/>
      <protection/>
    </xf>
    <xf numFmtId="0" fontId="2" fillId="0" borderId="0" xfId="50" applyAlignment="1">
      <alignment horizontal="left" vertical="top" wrapText="1"/>
      <protection/>
    </xf>
    <xf numFmtId="0" fontId="2" fillId="0" borderId="0" xfId="50" applyAlignment="1">
      <alignment horizontal="left" vertical="top"/>
      <protection/>
    </xf>
    <xf numFmtId="0" fontId="0" fillId="0" borderId="0" xfId="0" applyAlignment="1">
      <alignment horizontal="left" vertical="top"/>
    </xf>
    <xf numFmtId="0" fontId="4" fillId="0" borderId="0" xfId="50" applyFont="1" applyBorder="1" applyAlignment="1">
      <alignment/>
      <protection/>
    </xf>
    <xf numFmtId="0" fontId="2" fillId="0" borderId="0" xfId="50" applyAlignment="1">
      <alignment/>
      <protection/>
    </xf>
    <xf numFmtId="0" fontId="2" fillId="0" borderId="0" xfId="50" applyFont="1" applyBorder="1">
      <alignment/>
      <protection/>
    </xf>
    <xf numFmtId="0" fontId="4" fillId="0" borderId="0" xfId="22" applyFont="1" applyFill="1" applyBorder="1" applyAlignment="1">
      <alignment vertical="top" wrapText="1"/>
    </xf>
    <xf numFmtId="0" fontId="2" fillId="0" borderId="0" xfId="50" applyFont="1" applyFill="1" applyBorder="1" applyAlignment="1">
      <alignment horizontal="center" vertical="top"/>
      <protection/>
    </xf>
    <xf numFmtId="168" fontId="4" fillId="0" borderId="0" xfId="50" applyNumberFormat="1" applyFont="1" applyBorder="1" applyAlignment="1" quotePrefix="1">
      <alignment horizontal="left" vertical="top"/>
      <protection/>
    </xf>
    <xf numFmtId="0" fontId="3" fillId="0" borderId="0" xfId="50" applyFont="1" applyFill="1" applyBorder="1" applyAlignment="1">
      <alignment horizontal="right"/>
      <protection/>
    </xf>
    <xf numFmtId="166" fontId="5" fillId="33" borderId="15" xfId="47" applyNumberFormat="1" applyFont="1" applyFill="1" applyBorder="1" applyAlignment="1">
      <alignment vertical="top"/>
    </xf>
    <xf numFmtId="166" fontId="5" fillId="0" borderId="16" xfId="47" applyNumberFormat="1" applyFont="1" applyFill="1" applyBorder="1" applyAlignment="1">
      <alignment/>
    </xf>
    <xf numFmtId="166" fontId="12" fillId="0" borderId="16" xfId="22" applyNumberFormat="1" applyFont="1" applyFill="1" applyBorder="1" applyAlignment="1">
      <alignment/>
    </xf>
    <xf numFmtId="166" fontId="4" fillId="33" borderId="16" xfId="47" applyNumberFormat="1" applyFont="1" applyFill="1" applyBorder="1" applyAlignment="1">
      <alignment/>
    </xf>
    <xf numFmtId="166" fontId="5" fillId="33" borderId="17" xfId="47" applyNumberFormat="1" applyFont="1" applyFill="1" applyBorder="1" applyAlignment="1">
      <alignment vertical="top"/>
    </xf>
    <xf numFmtId="166" fontId="5" fillId="33" borderId="16" xfId="47" applyNumberFormat="1" applyFont="1" applyFill="1" applyBorder="1" applyAlignment="1">
      <alignment vertical="top"/>
    </xf>
    <xf numFmtId="0" fontId="0" fillId="0" borderId="0" xfId="0" applyAlignment="1">
      <alignment wrapText="1"/>
    </xf>
    <xf numFmtId="0" fontId="0" fillId="0" borderId="0" xfId="0" applyFill="1" applyAlignment="1">
      <alignment/>
    </xf>
    <xf numFmtId="166" fontId="5" fillId="0" borderId="15" xfId="47" applyNumberFormat="1" applyFont="1" applyFill="1" applyBorder="1" applyAlignment="1">
      <alignment/>
    </xf>
    <xf numFmtId="0" fontId="12" fillId="0" borderId="0" xfId="50" applyFont="1" applyFill="1" applyBorder="1" applyAlignment="1">
      <alignment vertical="top" wrapText="1"/>
      <protection/>
    </xf>
    <xf numFmtId="0" fontId="2" fillId="0" borderId="0" xfId="50" applyFill="1" applyAlignment="1" quotePrefix="1">
      <alignment horizontal="left"/>
      <protection/>
    </xf>
    <xf numFmtId="0" fontId="6" fillId="0" borderId="0" xfId="50" applyFont="1" applyFill="1" applyBorder="1">
      <alignment/>
      <protection/>
    </xf>
    <xf numFmtId="0" fontId="7" fillId="0" borderId="0" xfId="50" applyFont="1" applyFill="1" applyBorder="1" applyAlignment="1">
      <alignment/>
      <protection/>
    </xf>
    <xf numFmtId="166" fontId="4" fillId="33" borderId="16" xfId="47" applyNumberFormat="1" applyFont="1" applyFill="1" applyBorder="1" applyAlignment="1">
      <alignment vertical="top"/>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74" fillId="0" borderId="0" xfId="0" applyFont="1" applyAlignment="1">
      <alignment vertical="center" wrapText="1"/>
    </xf>
    <xf numFmtId="0" fontId="75" fillId="0" borderId="0" xfId="0" applyFont="1" applyAlignment="1">
      <alignment/>
    </xf>
    <xf numFmtId="0" fontId="76" fillId="0" borderId="0" xfId="0" applyFont="1" applyAlignment="1">
      <alignment vertical="center" wrapText="1"/>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6" fillId="0" borderId="0" xfId="0" applyFont="1" applyAlignment="1">
      <alignment/>
    </xf>
    <xf numFmtId="0" fontId="78" fillId="0" borderId="0" xfId="0" applyFont="1" applyAlignment="1">
      <alignment vertical="center" wrapText="1"/>
    </xf>
    <xf numFmtId="0" fontId="78" fillId="0" borderId="0" xfId="0" applyFont="1" applyAlignment="1">
      <alignment/>
    </xf>
    <xf numFmtId="0" fontId="79" fillId="0" borderId="0" xfId="0" applyFont="1" applyAlignment="1">
      <alignment/>
    </xf>
    <xf numFmtId="0" fontId="80" fillId="0" borderId="0" xfId="0" applyFont="1" applyAlignment="1">
      <alignment vertical="center"/>
    </xf>
    <xf numFmtId="0" fontId="12" fillId="0" borderId="0" xfId="50" applyFont="1" applyBorder="1" applyAlignment="1">
      <alignment horizontal="left"/>
      <protection/>
    </xf>
    <xf numFmtId="0" fontId="79"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6" fillId="0" borderId="0" xfId="0" applyFont="1" applyAlignment="1">
      <alignment wrapText="1"/>
    </xf>
    <xf numFmtId="0" fontId="13" fillId="0" borderId="16" xfId="50" applyFont="1" applyBorder="1" applyAlignment="1">
      <alignment horizontal="center"/>
      <protection/>
    </xf>
    <xf numFmtId="0" fontId="13" fillId="0" borderId="15" xfId="50" applyFont="1" applyBorder="1" applyAlignment="1">
      <alignment horizontal="center"/>
      <protection/>
    </xf>
    <xf numFmtId="0" fontId="77" fillId="0" borderId="0" xfId="0" applyFont="1" applyAlignment="1">
      <alignment vertical="center" wrapText="1"/>
    </xf>
    <xf numFmtId="168" fontId="4" fillId="0" borderId="16" xfId="50" applyNumberFormat="1" applyFont="1" applyBorder="1" applyAlignment="1" quotePrefix="1">
      <alignment horizontal="left" vertical="top"/>
      <protection/>
    </xf>
    <xf numFmtId="168" fontId="4" fillId="0" borderId="15" xfId="50" applyNumberFormat="1" applyFont="1" applyBorder="1" applyAlignment="1" quotePrefix="1">
      <alignment horizontal="left" vertical="top"/>
      <protection/>
    </xf>
    <xf numFmtId="0" fontId="83" fillId="0" borderId="0" xfId="0" applyFont="1" applyAlignment="1">
      <alignment/>
    </xf>
    <xf numFmtId="0" fontId="29" fillId="0" borderId="0" xfId="50" applyFont="1" applyBorder="1" applyAlignment="1">
      <alignment vertical="top"/>
      <protection/>
    </xf>
    <xf numFmtId="0" fontId="29" fillId="0" borderId="0" xfId="50" applyFont="1" applyBorder="1">
      <alignment/>
      <protection/>
    </xf>
    <xf numFmtId="0" fontId="30" fillId="0" borderId="0" xfId="50" applyFont="1" applyFill="1" applyBorder="1" applyAlignment="1">
      <alignment horizontal="center"/>
      <protection/>
    </xf>
    <xf numFmtId="0" fontId="30" fillId="0" borderId="0" xfId="50" applyFont="1" applyFill="1" applyBorder="1" applyAlignment="1">
      <alignment horizontal="center" vertical="top"/>
      <protection/>
    </xf>
    <xf numFmtId="0" fontId="0" fillId="0" borderId="0" xfId="0" applyFont="1" applyAlignment="1">
      <alignment/>
    </xf>
    <xf numFmtId="168" fontId="29" fillId="0" borderId="16" xfId="50" applyNumberFormat="1" applyFont="1" applyBorder="1" applyAlignment="1" quotePrefix="1">
      <alignment horizontal="left" vertical="top"/>
      <protection/>
    </xf>
    <xf numFmtId="168" fontId="29" fillId="0" borderId="15" xfId="50" applyNumberFormat="1" applyFont="1" applyBorder="1" applyAlignment="1" quotePrefix="1">
      <alignment horizontal="left" vertical="top"/>
      <protection/>
    </xf>
    <xf numFmtId="168" fontId="29" fillId="0" borderId="0" xfId="50" applyNumberFormat="1" applyFont="1" applyBorder="1" applyAlignment="1" quotePrefix="1">
      <alignment horizontal="left" vertical="top"/>
      <protection/>
    </xf>
    <xf numFmtId="0" fontId="4" fillId="0" borderId="15" xfId="50" applyFont="1" applyBorder="1" applyAlignment="1">
      <alignment horizontal="left" vertical="top" wrapText="1"/>
      <protection/>
    </xf>
    <xf numFmtId="0" fontId="4" fillId="0" borderId="0" xfId="50" applyFont="1" applyAlignment="1">
      <alignment horizontal="left" vertical="top" wrapText="1"/>
      <protection/>
    </xf>
    <xf numFmtId="0" fontId="4" fillId="0" borderId="0" xfId="50" applyFont="1" applyAlignment="1">
      <alignment wrapText="1"/>
      <protection/>
    </xf>
    <xf numFmtId="0" fontId="18" fillId="0" borderId="0" xfId="0" applyFont="1" applyAlignment="1">
      <alignment horizontal="left" vertical="top" wrapText="1"/>
    </xf>
    <xf numFmtId="0" fontId="4" fillId="0" borderId="15" xfId="50" applyFont="1" applyFill="1" applyBorder="1" applyAlignment="1">
      <alignment horizontal="left" vertical="top" wrapText="1"/>
      <protection/>
    </xf>
    <xf numFmtId="0" fontId="4" fillId="33" borderId="15" xfId="50" applyFont="1" applyFill="1" applyBorder="1" applyAlignment="1">
      <alignment horizontal="left" vertical="top" wrapText="1"/>
      <protection/>
    </xf>
    <xf numFmtId="0" fontId="12" fillId="0" borderId="0" xfId="22" applyFont="1" applyFill="1" applyBorder="1" applyAlignment="1">
      <alignment vertical="top" wrapText="1"/>
    </xf>
    <xf numFmtId="0" fontId="4" fillId="0" borderId="0" xfId="50" applyFont="1" applyBorder="1" applyAlignment="1">
      <alignment horizontal="left" wrapText="1"/>
      <protection/>
    </xf>
    <xf numFmtId="0" fontId="4" fillId="0" borderId="0" xfId="50" applyFont="1" applyBorder="1" applyAlignment="1">
      <alignment wrapText="1"/>
      <protection/>
    </xf>
    <xf numFmtId="0" fontId="9" fillId="0" borderId="0" xfId="50" applyFont="1" applyBorder="1" applyAlignment="1">
      <alignment horizontal="center" vertical="top"/>
      <protection/>
    </xf>
    <xf numFmtId="0" fontId="12" fillId="0" borderId="0" xfId="50" applyFont="1" applyFill="1" applyBorder="1" applyAlignment="1">
      <alignment vertical="top" wrapText="1"/>
      <protection/>
    </xf>
    <xf numFmtId="0" fontId="12" fillId="0" borderId="0" xfId="50" applyFont="1" applyFill="1" applyBorder="1" applyAlignment="1">
      <alignment vertical="top" wrapText="1"/>
      <protection/>
    </xf>
    <xf numFmtId="0" fontId="18" fillId="33" borderId="15" xfId="0" applyFont="1" applyFill="1" applyBorder="1" applyAlignment="1">
      <alignment horizontal="left" vertical="top" wrapText="1"/>
    </xf>
    <xf numFmtId="0" fontId="18" fillId="33" borderId="0" xfId="0" applyFont="1" applyFill="1" applyBorder="1" applyAlignment="1">
      <alignment horizontal="left" vertical="top" wrapText="1"/>
    </xf>
    <xf numFmtId="0" fontId="4" fillId="33" borderId="0" xfId="50" applyFont="1" applyFill="1" applyBorder="1" applyAlignment="1">
      <alignment vertical="top" wrapText="1"/>
      <protection/>
    </xf>
    <xf numFmtId="0" fontId="0" fillId="0" borderId="0" xfId="0" applyAlignment="1">
      <alignment/>
    </xf>
    <xf numFmtId="0" fontId="18" fillId="33" borderId="16" xfId="0" applyFont="1" applyFill="1" applyBorder="1" applyAlignment="1">
      <alignment horizontal="left" vertical="top" wrapText="1"/>
    </xf>
    <xf numFmtId="0" fontId="19" fillId="0" borderId="0" xfId="50" applyFont="1" applyFill="1" applyBorder="1" applyAlignment="1">
      <alignment wrapText="1"/>
      <protection/>
    </xf>
    <xf numFmtId="0" fontId="0" fillId="0" borderId="0" xfId="0" applyFill="1" applyAlignment="1">
      <alignment wrapText="1"/>
    </xf>
    <xf numFmtId="0" fontId="19" fillId="0" borderId="0" xfId="50" applyFont="1" applyBorder="1" applyAlignment="1">
      <alignment wrapText="1"/>
      <protection/>
    </xf>
    <xf numFmtId="0" fontId="0" fillId="0" borderId="0" xfId="0" applyAlignment="1">
      <alignment wrapText="1"/>
    </xf>
    <xf numFmtId="0" fontId="4" fillId="0" borderId="0" xfId="50" applyFont="1" applyFill="1" applyBorder="1" applyAlignment="1">
      <alignment wrapText="1"/>
      <protection/>
    </xf>
    <xf numFmtId="0" fontId="78" fillId="0" borderId="0" xfId="0" applyFont="1" applyAlignment="1">
      <alignment vertical="center"/>
    </xf>
    <xf numFmtId="0" fontId="76" fillId="0" borderId="18" xfId="0" applyFont="1" applyBorder="1" applyAlignment="1">
      <alignment horizontal="left" wrapText="1"/>
    </xf>
    <xf numFmtId="0" fontId="76" fillId="0" borderId="16" xfId="0" applyFont="1" applyBorder="1" applyAlignment="1">
      <alignment horizontal="left" wrapText="1"/>
    </xf>
    <xf numFmtId="0" fontId="76" fillId="0" borderId="19" xfId="0" applyFont="1" applyBorder="1" applyAlignment="1">
      <alignment horizontal="left" wrapText="1"/>
    </xf>
    <xf numFmtId="0" fontId="76" fillId="0" borderId="15" xfId="0" applyFont="1" applyBorder="1" applyAlignment="1">
      <alignment horizontal="left" wrapText="1"/>
    </xf>
    <xf numFmtId="0" fontId="76" fillId="0" borderId="19" xfId="0" applyFont="1" applyBorder="1" applyAlignment="1">
      <alignment horizontal="left"/>
    </xf>
    <xf numFmtId="0" fontId="76" fillId="0" borderId="15" xfId="0" applyFont="1" applyBorder="1" applyAlignment="1">
      <alignment horizontal="left"/>
    </xf>
    <xf numFmtId="0" fontId="76" fillId="0" borderId="20" xfId="0" applyFont="1" applyBorder="1" applyAlignment="1">
      <alignment horizontal="left" wrapText="1"/>
    </xf>
    <xf numFmtId="0" fontId="76" fillId="0" borderId="14" xfId="0" applyFont="1" applyBorder="1" applyAlignment="1">
      <alignment horizontal="left" wrapText="1"/>
    </xf>
    <xf numFmtId="0" fontId="31" fillId="33" borderId="15" xfId="0" applyFont="1" applyFill="1" applyBorder="1" applyAlignment="1">
      <alignment horizontal="left" vertical="top" wrapText="1"/>
    </xf>
    <xf numFmtId="0" fontId="31" fillId="33" borderId="16" xfId="0" applyFont="1" applyFill="1" applyBorder="1" applyAlignment="1">
      <alignment horizontal="left" vertical="top" wrapText="1"/>
    </xf>
    <xf numFmtId="0" fontId="31" fillId="33" borderId="0" xfId="0" applyFont="1" applyFill="1" applyBorder="1" applyAlignment="1">
      <alignment horizontal="left" vertical="top" wrapText="1"/>
    </xf>
    <xf numFmtId="0" fontId="29" fillId="33" borderId="0" xfId="50" applyFont="1" applyFill="1" applyBorder="1" applyAlignment="1">
      <alignment vertical="top" wrapText="1"/>
      <protection/>
    </xf>
    <xf numFmtId="0" fontId="0" fillId="0" borderId="0" xfId="0" applyFont="1" applyAlignment="1">
      <alignment/>
    </xf>
    <xf numFmtId="0" fontId="84" fillId="0" borderId="18" xfId="0" applyFont="1" applyBorder="1" applyAlignment="1">
      <alignment horizontal="left" wrapText="1" indent="2"/>
    </xf>
    <xf numFmtId="0" fontId="84" fillId="0" borderId="16" xfId="0" applyFont="1" applyBorder="1" applyAlignment="1">
      <alignment horizontal="left" wrapText="1" indent="2"/>
    </xf>
    <xf numFmtId="0" fontId="84" fillId="0" borderId="19" xfId="0" applyFont="1" applyBorder="1" applyAlignment="1">
      <alignment horizontal="left" wrapText="1" indent="2"/>
    </xf>
    <xf numFmtId="0" fontId="84" fillId="0" borderId="15" xfId="0" applyFont="1" applyBorder="1" applyAlignment="1">
      <alignment horizontal="left" wrapText="1" indent="2"/>
    </xf>
    <xf numFmtId="0" fontId="84" fillId="0" borderId="19" xfId="0" applyFont="1" applyBorder="1" applyAlignment="1">
      <alignment horizontal="left" indent="2"/>
    </xf>
    <xf numFmtId="0" fontId="84" fillId="0" borderId="15" xfId="0" applyFont="1" applyBorder="1" applyAlignment="1">
      <alignment horizontal="left" indent="2"/>
    </xf>
    <xf numFmtId="0" fontId="84" fillId="0" borderId="20" xfId="0" applyFont="1" applyBorder="1" applyAlignment="1">
      <alignment horizontal="left" wrapText="1" indent="2"/>
    </xf>
    <xf numFmtId="0" fontId="84" fillId="0" borderId="14" xfId="0" applyFont="1" applyBorder="1" applyAlignment="1">
      <alignment horizontal="left" wrapText="1" indent="2"/>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6</xdr:col>
      <xdr:colOff>819150</xdr:colOff>
      <xdr:row>52</xdr:row>
      <xdr:rowOff>114300</xdr:rowOff>
    </xdr:to>
    <xdr:pic>
      <xdr:nvPicPr>
        <xdr:cNvPr id="1" name="Image 1"/>
        <xdr:cNvPicPr preferRelativeResize="1">
          <a:picLocks noChangeAspect="1"/>
        </xdr:cNvPicPr>
      </xdr:nvPicPr>
      <xdr:blipFill>
        <a:blip r:embed="rId1"/>
        <a:stretch>
          <a:fillRect/>
        </a:stretch>
      </xdr:blipFill>
      <xdr:spPr>
        <a:xfrm>
          <a:off x="47625" y="19050"/>
          <a:ext cx="5800725" cy="7524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114300</xdr:rowOff>
    </xdr:from>
    <xdr:to>
      <xdr:col>12</xdr:col>
      <xdr:colOff>190500</xdr:colOff>
      <xdr:row>34</xdr:row>
      <xdr:rowOff>19050</xdr:rowOff>
    </xdr:to>
    <xdr:sp>
      <xdr:nvSpPr>
        <xdr:cNvPr id="1" name="Text Box 17"/>
        <xdr:cNvSpPr txBox="1">
          <a:spLocks noChangeArrowheads="1"/>
        </xdr:cNvSpPr>
      </xdr:nvSpPr>
      <xdr:spPr>
        <a:xfrm>
          <a:off x="200025" y="114300"/>
          <a:ext cx="8667750" cy="5391150"/>
        </a:xfrm>
        <a:prstGeom prst="rect">
          <a:avLst/>
        </a:prstGeom>
        <a:solidFill>
          <a:srgbClr val="1D3A6A"/>
        </a:solidFill>
        <a:ln w="9525" cmpd="sng">
          <a:noFill/>
        </a:ln>
      </xdr:spPr>
      <xdr:txBody>
        <a:bodyPr vertOverflow="clip" wrap="square" lIns="36576" tIns="32004" rIns="0" bIns="0"/>
        <a:p>
          <a:pPr algn="l">
            <a:defRPr/>
          </a:pPr>
          <a:r>
            <a:rPr lang="en-US" cap="none" sz="1600" b="0" i="0" u="none" baseline="0">
              <a:solidFill>
                <a:srgbClr val="FFFFFF"/>
              </a:solidFill>
              <a:latin typeface="Arial"/>
              <a:ea typeface="Arial"/>
              <a:cs typeface="Arial"/>
            </a:rPr>
            <a:t>Horaire de travail flexible, projet Justicia Québec</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Modèle de rentabilité</a:t>
          </a:r>
          <a:r>
            <a:rPr lang="en-US" cap="none" sz="16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Le présent modèle est une traduction du document « </a:t>
          </a:r>
          <a:r>
            <a:rPr lang="en-US" cap="none" sz="1100" b="0" i="1" u="none" baseline="0">
              <a:solidFill>
                <a:srgbClr val="FFFFFF"/>
              </a:solidFill>
              <a:latin typeface="Arial"/>
              <a:ea typeface="Arial"/>
              <a:cs typeface="Arial"/>
            </a:rPr>
            <a:t>Deloitte Flexible Work Arrangements Profitability Model</a:t>
          </a:r>
          <a:r>
            <a:rPr lang="en-US" cap="none" sz="1100" b="0" i="0" u="none" baseline="0">
              <a:solidFill>
                <a:srgbClr val="FFFFFF"/>
              </a:solidFill>
              <a:latin typeface="Arial"/>
              <a:ea typeface="Arial"/>
              <a:cs typeface="Arial"/>
            </a:rPr>
            <a:t> » produit par Justicia Ontario en collaboratoin avec Deloitte.</a:t>
          </a:r>
          <a:r>
            <a:rPr lang="en-US" cap="none" sz="1100" b="0" i="0" u="none" baseline="0">
              <a:solidFill>
                <a:srgbClr val="000000"/>
              </a:solidFill>
              <a:latin typeface="Arial"/>
              <a:ea typeface="Arial"/>
              <a:cs typeface="Arial"/>
            </a:rPr>
            <a:t>
</a:t>
          </a:r>
          <a:r>
            <a:rPr lang="en-US" cap="none" sz="1200" b="0" i="0" u="none" baseline="0">
              <a:solidFill>
                <a:srgbClr val="FFFFFF"/>
              </a:solidFill>
              <a:latin typeface="Arial"/>
              <a:ea typeface="Arial"/>
              <a:cs typeface="Arial"/>
            </a:rPr>
            <a:t>
</a:t>
          </a:r>
          <a:r>
            <a:rPr lang="en-US" cap="none" sz="1100" b="1" i="0" u="sng" baseline="0">
              <a:solidFill>
                <a:srgbClr val="FFFFFF"/>
              </a:solidFill>
              <a:latin typeface="Arial"/>
              <a:ea typeface="Arial"/>
              <a:cs typeface="Arial"/>
            </a:rPr>
            <a:t>Objectif et survol :</a:t>
          </a:r>
          <a:r>
            <a:rPr lang="en-US" cap="none" sz="1100" b="1" i="0" u="sng" baseline="0">
              <a:solidFill>
                <a:srgbClr val="FFFFFF"/>
              </a:solidFill>
              <a:latin typeface="Arial"/>
              <a:ea typeface="Arial"/>
              <a:cs typeface="Arial"/>
            </a:rPr>
            <a:t>
</a:t>
          </a:r>
          <a:r>
            <a:rPr lang="en-US" cap="none" sz="1000" b="0" i="1" u="sng"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Le présent outil constitue un exemple de calcul de la rentabilité d'un horaire de travail flexible (HTF).  Celui-ci peut servir à la comparaison des avantages liés à la rétention d’un salarié travaillant selon un horaire flexible et des coûts qu'entraînerait son remplacement. Cette méthode s'appuie sur un modèle de rentabilité qui établit le revenu en fonction des heures facturables multipliées par le taux facturé.</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Le présent outil ne devrait servir qu'à l'analyse d'un HTF pour salarié. L'étude d’un HTF pour associé demanderait un autre type d’analyse en raison des différentes considérations liées aux coûts et aux revenus de l'entreprise.</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Veuillez consulter pour plus de renseignements le "Guide d’élaboration d’une politique sur les horaires de travail flexibles" destiné aux cabinets et aux avocats.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1" i="0" u="sng" baseline="0">
              <a:solidFill>
                <a:srgbClr val="FFFFFF"/>
              </a:solidFill>
              <a:latin typeface="Arial"/>
              <a:ea typeface="Arial"/>
              <a:cs typeface="Arial"/>
            </a:rPr>
            <a:t>Contenu des feuilles de travail :</a:t>
          </a:r>
          <a:r>
            <a:rPr lang="en-US" cap="none" sz="1100" b="1" i="0" u="sng"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Lignes directrices</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 Description des termes employés dans le Modèle de rentabilité HTF et les Exemples de rentabilité HTF</a:t>
          </a:r>
          <a:r>
            <a:rPr lang="en-US" cap="none" sz="1100" b="0" i="0" u="none" baseline="0">
              <a:solidFill>
                <a:srgbClr val="FFFFFF"/>
              </a:solidFill>
              <a:latin typeface="Arial"/>
              <a:ea typeface="Arial"/>
              <a:cs typeface="Arial"/>
            </a:rPr>
            <a:t> pour les cabinets de moyenne et de grande taille, y compris dans les intrants et extrants illustrés.</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Modèle de rentabilité HTF</a:t>
          </a:r>
          <a:r>
            <a:rPr lang="en-US" cap="none" sz="1100" b="0" i="0" u="none" baseline="0">
              <a:solidFill>
                <a:srgbClr val="FFFFFF"/>
              </a:solidFill>
              <a:latin typeface="Arial"/>
              <a:ea typeface="Arial"/>
              <a:cs typeface="Arial"/>
            </a:rPr>
            <a:t> – Données d’un cabinet à entrer afin d'estimer la rentabilité d'un horaire de travail flexible en comparaison d’un horaire à temps plein.</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Exemples de rentabilité HTF</a:t>
          </a:r>
          <a:r>
            <a:rPr lang="en-US" cap="none" sz="1100" b="0" i="0" u="none" baseline="0">
              <a:solidFill>
                <a:srgbClr val="FFFFFF"/>
              </a:solidFill>
              <a:latin typeface="Arial"/>
              <a:ea typeface="Arial"/>
              <a:cs typeface="Arial"/>
            </a:rPr>
            <a:t> – Les estimés de la rentabilité d'horaires de travail flexibles et à temps plein sont fournis à titre indicatif et ne reposent sur aucun cabinet particulier. Il revient à chaque cabinet d'entrer les valeurs pertinentes.</a:t>
          </a:r>
          <a:r>
            <a:rPr lang="en-US" cap="none" sz="1100" b="0" i="0" u="none" baseline="0">
              <a:solidFill>
                <a:srgbClr val="FFFFFF"/>
              </a:solidFill>
              <a:latin typeface="Arial"/>
              <a:ea typeface="Arial"/>
              <a:cs typeface="Arial"/>
            </a:rPr>
            <a:t>
</a:t>
          </a:r>
        </a:p>
      </xdr:txBody>
    </xdr:sp>
    <xdr:clientData/>
  </xdr:twoCellAnchor>
  <xdr:twoCellAnchor>
    <xdr:from>
      <xdr:col>5</xdr:col>
      <xdr:colOff>228600</xdr:colOff>
      <xdr:row>27</xdr:row>
      <xdr:rowOff>66675</xdr:rowOff>
    </xdr:from>
    <xdr:to>
      <xdr:col>6</xdr:col>
      <xdr:colOff>57150</xdr:colOff>
      <xdr:row>28</xdr:row>
      <xdr:rowOff>133350</xdr:rowOff>
    </xdr:to>
    <xdr:sp>
      <xdr:nvSpPr>
        <xdr:cNvPr id="2" name="Rectangle 2"/>
        <xdr:cNvSpPr>
          <a:spLocks/>
        </xdr:cNvSpPr>
      </xdr:nvSpPr>
      <xdr:spPr>
        <a:xfrm>
          <a:off x="3876675" y="4438650"/>
          <a:ext cx="514350" cy="228600"/>
        </a:xfrm>
        <a:prstGeom prst="rect">
          <a:avLst/>
        </a:prstGeom>
        <a:noFill/>
        <a:ln w="9525" cmpd="sng">
          <a:noFill/>
        </a:ln>
      </xdr:spPr>
      <xdr:txBody>
        <a:bodyPr vertOverflow="clip" wrap="square" lIns="0" tIns="0" rIns="0" bIns="0"/>
        <a:p>
          <a:pPr algn="l">
            <a:defRPr/>
          </a:pPr>
          <a:r>
            <a:rPr lang="en-US" cap="none" u="none" baseline="0">
              <a:latin typeface="Verdana"/>
              <a:ea typeface="Verdana"/>
              <a:cs typeface="Verdana"/>
            </a:rPr>
            <a:t/>
          </a:r>
        </a:p>
      </xdr:txBody>
    </xdr:sp>
    <xdr:clientData/>
  </xdr:twoCellAnchor>
  <xdr:twoCellAnchor>
    <xdr:from>
      <xdr:col>8</xdr:col>
      <xdr:colOff>609600</xdr:colOff>
      <xdr:row>29</xdr:row>
      <xdr:rowOff>66675</xdr:rowOff>
    </xdr:from>
    <xdr:to>
      <xdr:col>11</xdr:col>
      <xdr:colOff>533400</xdr:colOff>
      <xdr:row>30</xdr:row>
      <xdr:rowOff>47625</xdr:rowOff>
    </xdr:to>
    <xdr:sp>
      <xdr:nvSpPr>
        <xdr:cNvPr id="3" name="Rectangle 3"/>
        <xdr:cNvSpPr>
          <a:spLocks/>
        </xdr:cNvSpPr>
      </xdr:nvSpPr>
      <xdr:spPr>
        <a:xfrm>
          <a:off x="6315075" y="4762500"/>
          <a:ext cx="1981200" cy="200025"/>
        </a:xfrm>
        <a:prstGeom prst="rect">
          <a:avLst/>
        </a:prstGeom>
        <a:noFill/>
        <a:ln w="9525" cmpd="sng">
          <a:noFill/>
        </a:ln>
      </xdr:spPr>
      <xdr:txBody>
        <a:bodyPr vertOverflow="clip" wrap="square" lIns="0" tIns="0" rIns="0" bIns="0"/>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781050</xdr:colOff>
      <xdr:row>52</xdr:row>
      <xdr:rowOff>104775</xdr:rowOff>
    </xdr:to>
    <xdr:pic>
      <xdr:nvPicPr>
        <xdr:cNvPr id="1" name="Image 1"/>
        <xdr:cNvPicPr preferRelativeResize="1">
          <a:picLocks noChangeAspect="1"/>
        </xdr:cNvPicPr>
      </xdr:nvPicPr>
      <xdr:blipFill>
        <a:blip r:embed="rId1"/>
        <a:stretch>
          <a:fillRect/>
        </a:stretch>
      </xdr:blipFill>
      <xdr:spPr>
        <a:xfrm>
          <a:off x="0" y="0"/>
          <a:ext cx="5810250" cy="7534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eloitte - New">
      <a:dk1>
        <a:srgbClr val="000000"/>
      </a:dk1>
      <a:lt1>
        <a:sysClr val="window" lastClr="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0" sqref="A10"/>
    </sheetView>
  </sheetViews>
  <sheetFormatPr defaultColWidth="11.00390625" defaultRowHeight="11.25"/>
  <sheetData/>
  <sheetProtection/>
  <printOptions horizontalCentered="1"/>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C1"/>
    </sheetView>
  </sheetViews>
  <sheetFormatPr defaultColWidth="9.00390625" defaultRowHeight="11.25"/>
  <cols>
    <col min="1" max="2" width="9.00390625" style="2" customWidth="1"/>
    <col min="3" max="3" width="10.625" style="2" customWidth="1"/>
    <col min="4" max="4" width="13.125" style="2" customWidth="1"/>
    <col min="5" max="5" width="6.125" style="2" customWidth="1"/>
    <col min="6" max="11" width="9.00390625" style="2" customWidth="1"/>
    <col min="12" max="12" width="12.00390625" style="2" customWidth="1"/>
    <col min="13" max="13" width="6.25390625" style="2" customWidth="1"/>
    <col min="14" max="16384" width="9.00390625" style="2" customWidth="1"/>
  </cols>
  <sheetData>
    <row r="1" spans="1:14" ht="12.75">
      <c r="A1" s="8"/>
      <c r="B1" s="8"/>
      <c r="C1" s="8"/>
      <c r="D1" s="8"/>
      <c r="E1" s="8"/>
      <c r="F1" s="8"/>
      <c r="G1" s="8"/>
      <c r="H1" s="8"/>
      <c r="I1" s="8"/>
      <c r="J1" s="8"/>
      <c r="K1" s="8"/>
      <c r="L1" s="8"/>
      <c r="M1" s="8"/>
      <c r="N1" s="8"/>
    </row>
    <row r="2" spans="1:14" ht="12.75">
      <c r="A2" s="8"/>
      <c r="B2" s="8"/>
      <c r="C2" s="8"/>
      <c r="D2" s="8"/>
      <c r="E2" s="8"/>
      <c r="F2" s="8"/>
      <c r="G2" s="8"/>
      <c r="H2" s="8"/>
      <c r="I2" s="8"/>
      <c r="J2" s="8"/>
      <c r="K2" s="8"/>
      <c r="L2" s="8"/>
      <c r="M2" s="8"/>
      <c r="N2" s="8"/>
    </row>
    <row r="3" spans="1:14" ht="12.75">
      <c r="A3" s="8"/>
      <c r="B3" s="8"/>
      <c r="C3" s="8"/>
      <c r="D3" s="8"/>
      <c r="E3" s="8"/>
      <c r="F3" s="8"/>
      <c r="G3" s="8"/>
      <c r="H3" s="8"/>
      <c r="I3" s="8"/>
      <c r="J3" s="8"/>
      <c r="K3" s="8"/>
      <c r="L3" s="8"/>
      <c r="M3" s="8"/>
      <c r="N3" s="8"/>
    </row>
    <row r="4" spans="1:14" ht="12.75">
      <c r="A4" s="8"/>
      <c r="B4" s="8"/>
      <c r="C4" s="8"/>
      <c r="D4" s="8"/>
      <c r="E4" s="8"/>
      <c r="F4" s="8"/>
      <c r="G4" s="8"/>
      <c r="H4" s="8"/>
      <c r="I4" s="8"/>
      <c r="J4" s="8"/>
      <c r="K4" s="8"/>
      <c r="L4" s="8"/>
      <c r="M4" s="8"/>
      <c r="N4" s="8"/>
    </row>
    <row r="5" spans="1:14" ht="12.75">
      <c r="A5" s="8"/>
      <c r="B5" s="8"/>
      <c r="C5" s="8"/>
      <c r="D5" s="8"/>
      <c r="E5" s="8"/>
      <c r="F5" s="8"/>
      <c r="G5" s="8"/>
      <c r="H5" s="8"/>
      <c r="I5" s="8"/>
      <c r="J5" s="8"/>
      <c r="K5" s="8"/>
      <c r="L5" s="8"/>
      <c r="M5" s="8"/>
      <c r="N5" s="8"/>
    </row>
    <row r="6" spans="1:14" ht="12.75">
      <c r="A6" s="8"/>
      <c r="B6" s="8"/>
      <c r="C6" s="8"/>
      <c r="D6" s="8"/>
      <c r="E6" s="8"/>
      <c r="F6" s="8"/>
      <c r="G6" s="8"/>
      <c r="H6" s="8"/>
      <c r="I6" s="8"/>
      <c r="J6" s="8"/>
      <c r="K6" s="8"/>
      <c r="L6" s="8"/>
      <c r="M6" s="8"/>
      <c r="N6" s="8"/>
    </row>
    <row r="7" spans="1:14" ht="12.75">
      <c r="A7" s="8"/>
      <c r="B7" s="8"/>
      <c r="C7" s="8"/>
      <c r="D7" s="8"/>
      <c r="E7" s="8"/>
      <c r="F7" s="8"/>
      <c r="G7" s="8"/>
      <c r="H7" s="8"/>
      <c r="I7" s="8"/>
      <c r="J7" s="8"/>
      <c r="K7" s="8"/>
      <c r="L7" s="8"/>
      <c r="M7" s="8"/>
      <c r="N7" s="8"/>
    </row>
    <row r="8" spans="1:14" ht="12.75">
      <c r="A8" s="8"/>
      <c r="B8" s="8"/>
      <c r="C8" s="8"/>
      <c r="D8" s="8"/>
      <c r="E8" s="8"/>
      <c r="F8" s="8"/>
      <c r="G8" s="8"/>
      <c r="H8" s="8"/>
      <c r="I8" s="8"/>
      <c r="J8" s="8"/>
      <c r="K8" s="8"/>
      <c r="L8" s="8"/>
      <c r="M8" s="8"/>
      <c r="N8" s="8"/>
    </row>
    <row r="9" spans="1:14" ht="12.75">
      <c r="A9" s="8"/>
      <c r="B9" s="8"/>
      <c r="C9" s="8"/>
      <c r="D9" s="8"/>
      <c r="E9" s="8"/>
      <c r="F9" s="8"/>
      <c r="G9" s="8"/>
      <c r="H9" s="8"/>
      <c r="I9" s="8"/>
      <c r="J9" s="8"/>
      <c r="K9" s="8"/>
      <c r="L9" s="8"/>
      <c r="M9" s="8"/>
      <c r="N9" s="8"/>
    </row>
    <row r="10" spans="1:14" ht="12.75">
      <c r="A10" s="8"/>
      <c r="B10" s="8"/>
      <c r="C10" s="8"/>
      <c r="D10" s="8"/>
      <c r="E10" s="8"/>
      <c r="F10" s="8"/>
      <c r="G10" s="8"/>
      <c r="H10" s="8"/>
      <c r="I10" s="8"/>
      <c r="J10" s="8"/>
      <c r="K10" s="8"/>
      <c r="L10" s="8"/>
      <c r="M10" s="8"/>
      <c r="N10" s="8"/>
    </row>
    <row r="11" spans="1:14" ht="12.75">
      <c r="A11" s="8"/>
      <c r="B11" s="8"/>
      <c r="C11" s="8"/>
      <c r="D11" s="8"/>
      <c r="E11" s="8"/>
      <c r="F11" s="8"/>
      <c r="G11" s="8"/>
      <c r="H11" s="8"/>
      <c r="I11" s="8"/>
      <c r="J11" s="8"/>
      <c r="K11" s="8"/>
      <c r="L11" s="8"/>
      <c r="M11" s="8"/>
      <c r="N11" s="8"/>
    </row>
    <row r="12" spans="1:14" ht="12.75">
      <c r="A12" s="8"/>
      <c r="B12" s="8"/>
      <c r="C12" s="8"/>
      <c r="D12" s="8"/>
      <c r="E12" s="8"/>
      <c r="F12" s="8"/>
      <c r="G12" s="8"/>
      <c r="H12" s="8"/>
      <c r="I12" s="8"/>
      <c r="J12" s="8"/>
      <c r="K12" s="8"/>
      <c r="L12" s="8"/>
      <c r="M12" s="8"/>
      <c r="N12" s="8"/>
    </row>
    <row r="13" spans="1:14" ht="12.75">
      <c r="A13" s="8"/>
      <c r="B13" s="8"/>
      <c r="C13" s="8"/>
      <c r="D13" s="8"/>
      <c r="E13" s="8"/>
      <c r="F13" s="8"/>
      <c r="G13" s="8"/>
      <c r="H13" s="8"/>
      <c r="I13" s="8"/>
      <c r="J13" s="8"/>
      <c r="K13" s="8"/>
      <c r="L13" s="8"/>
      <c r="M13" s="8"/>
      <c r="N13" s="8"/>
    </row>
    <row r="14" spans="1:14" ht="12.75">
      <c r="A14" s="8"/>
      <c r="B14" s="8"/>
      <c r="C14" s="8"/>
      <c r="D14" s="8"/>
      <c r="E14" s="8"/>
      <c r="F14" s="8"/>
      <c r="G14" s="8"/>
      <c r="H14" s="8"/>
      <c r="I14" s="8"/>
      <c r="J14" s="8"/>
      <c r="K14" s="8"/>
      <c r="L14" s="8"/>
      <c r="M14" s="8"/>
      <c r="N14" s="8"/>
    </row>
    <row r="15" spans="1:14" ht="12.75">
      <c r="A15" s="8"/>
      <c r="B15" s="8"/>
      <c r="C15" s="8"/>
      <c r="D15" s="8"/>
      <c r="E15" s="8"/>
      <c r="F15" s="8"/>
      <c r="G15" s="8"/>
      <c r="H15" s="8"/>
      <c r="I15" s="8"/>
      <c r="J15" s="8"/>
      <c r="K15" s="8"/>
      <c r="L15" s="8"/>
      <c r="M15" s="8"/>
      <c r="N15" s="8"/>
    </row>
    <row r="16" spans="1:14" ht="12.75">
      <c r="A16" s="8"/>
      <c r="B16" s="8"/>
      <c r="C16" s="8"/>
      <c r="D16" s="8"/>
      <c r="E16" s="8"/>
      <c r="F16" s="8"/>
      <c r="G16" s="8"/>
      <c r="H16" s="8"/>
      <c r="I16" s="8"/>
      <c r="J16" s="8"/>
      <c r="K16" s="8"/>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110"/>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60"/>
      <c r="G27" s="8"/>
      <c r="H27" s="8"/>
      <c r="I27" s="8"/>
      <c r="J27" s="8"/>
      <c r="K27" s="8"/>
      <c r="L27" s="8"/>
      <c r="M27" s="8"/>
      <c r="N27" s="8"/>
    </row>
    <row r="28" spans="1:14" ht="12.75">
      <c r="A28" s="8"/>
      <c r="B28" s="60"/>
      <c r="G28" s="8"/>
      <c r="H28" s="8"/>
      <c r="I28" s="8"/>
      <c r="J28" s="8"/>
      <c r="K28" s="8"/>
      <c r="L28" s="8"/>
      <c r="M28" s="8"/>
      <c r="N28" s="8"/>
    </row>
    <row r="29" spans="1:14" ht="12.75">
      <c r="A29" s="8"/>
      <c r="B29" s="60"/>
      <c r="G29" s="8"/>
      <c r="H29" s="8"/>
      <c r="I29" s="8"/>
      <c r="J29" s="8"/>
      <c r="K29" s="8"/>
      <c r="L29" s="8"/>
      <c r="M29" s="8"/>
      <c r="N29" s="8"/>
    </row>
    <row r="30" spans="1:14" ht="17.25" customHeight="1">
      <c r="A30" s="8"/>
      <c r="B30" s="60"/>
      <c r="G30" s="8"/>
      <c r="H30" s="8"/>
      <c r="I30" s="8"/>
      <c r="J30" s="8"/>
      <c r="K30" s="8"/>
      <c r="L30" s="8"/>
      <c r="M30" s="8"/>
      <c r="N30" s="8"/>
    </row>
  </sheetData>
  <sheetProtection/>
  <printOptions horizontalCentered="1"/>
  <pageMargins left="0.35433070866141736" right="0.35433070866141736" top="0.4724409448818898" bottom="0.5118110236220472" header="0.5118110236220472" footer="0"/>
  <pageSetup firstPageNumber="10" useFirstPageNumber="1" horizontalDpi="600" verticalDpi="600" orientation="landscape" scale="95" r:id="rId2"/>
  <headerFooter differentOddEven="1">
    <firstHeader>&amp;RCONTINUE ON NEXT PAGE</firstHeader>
    <firstFooter>&amp;CPage10</firstFooter>
  </headerFooter>
  <drawing r:id="rId1"/>
</worksheet>
</file>

<file path=xl/worksheets/sheet3.xml><?xml version="1.0" encoding="utf-8"?>
<worksheet xmlns="http://schemas.openxmlformats.org/spreadsheetml/2006/main" xmlns:r="http://schemas.openxmlformats.org/officeDocument/2006/relationships">
  <sheetPr>
    <tabColor rgb="FF00B050"/>
  </sheetPr>
  <dimension ref="A1:J46"/>
  <sheetViews>
    <sheetView zoomScalePageLayoutView="80" workbookViewId="0" topLeftCell="A1">
      <selection activeCell="D1" sqref="D1"/>
    </sheetView>
  </sheetViews>
  <sheetFormatPr defaultColWidth="9.00390625" defaultRowHeight="11.25"/>
  <cols>
    <col min="1" max="1" width="3.125" style="2" customWidth="1"/>
    <col min="2" max="2" width="30.25390625" style="2" customWidth="1"/>
    <col min="3" max="3" width="40.625" style="2" customWidth="1"/>
    <col min="4" max="4" width="42.75390625" style="2" customWidth="1"/>
    <col min="5" max="5" width="1.4921875" style="2" customWidth="1"/>
    <col min="6" max="6" width="12.625" style="42" customWidth="1"/>
    <col min="7" max="16384" width="9.00390625" style="2" customWidth="1"/>
  </cols>
  <sheetData>
    <row r="1" ht="16.5">
      <c r="A1" s="118" t="s">
        <v>47</v>
      </c>
    </row>
    <row r="2" spans="1:7" ht="12.75">
      <c r="A2" s="5"/>
      <c r="B2" s="25"/>
      <c r="C2" s="25"/>
      <c r="D2" s="25"/>
      <c r="E2" s="3"/>
      <c r="F2" s="35"/>
      <c r="G2" s="3"/>
    </row>
    <row r="3" spans="1:7" ht="21.75" customHeight="1">
      <c r="A3" s="5"/>
      <c r="B3" s="149" t="s">
        <v>82</v>
      </c>
      <c r="C3" s="149"/>
      <c r="D3" s="149"/>
      <c r="E3" s="3"/>
      <c r="F3" s="35"/>
      <c r="G3" s="3"/>
    </row>
    <row r="4" spans="1:7" ht="12.75">
      <c r="A4" s="5"/>
      <c r="C4" s="3"/>
      <c r="D4" s="3"/>
      <c r="E4" s="3"/>
      <c r="F4" s="67"/>
      <c r="G4" s="3"/>
    </row>
    <row r="5" spans="1:7" ht="12.75" customHeight="1">
      <c r="A5" s="5"/>
      <c r="C5" s="3"/>
      <c r="D5" s="3"/>
      <c r="E5" s="3"/>
      <c r="F5" s="67"/>
      <c r="G5" s="3"/>
    </row>
    <row r="6" spans="1:8" ht="12.75">
      <c r="A6" s="5"/>
      <c r="B6" s="135" t="s">
        <v>48</v>
      </c>
      <c r="C6" s="121" t="s">
        <v>49</v>
      </c>
      <c r="D6" s="3"/>
      <c r="E6" s="3"/>
      <c r="F6" s="41" t="s">
        <v>144</v>
      </c>
      <c r="G6" s="3"/>
      <c r="H6" s="67"/>
    </row>
    <row r="7" spans="1:8" ht="48.75" customHeight="1">
      <c r="A7" s="5"/>
      <c r="B7" s="124" t="s">
        <v>139</v>
      </c>
      <c r="C7" s="147" t="s">
        <v>141</v>
      </c>
      <c r="D7" s="147"/>
      <c r="E7" s="82"/>
      <c r="F7" s="134" t="s">
        <v>4</v>
      </c>
      <c r="G7" s="3"/>
      <c r="H7" s="63"/>
    </row>
    <row r="8" spans="1:8" ht="60" customHeight="1">
      <c r="A8" s="5"/>
      <c r="B8" s="124" t="s">
        <v>50</v>
      </c>
      <c r="C8" s="151" t="s">
        <v>174</v>
      </c>
      <c r="D8" s="151"/>
      <c r="E8" s="83"/>
      <c r="F8" s="134" t="s">
        <v>144</v>
      </c>
      <c r="G8" s="3"/>
      <c r="H8" s="63"/>
    </row>
    <row r="9" spans="1:8" ht="50.25" customHeight="1">
      <c r="A9" s="5"/>
      <c r="B9" s="124" t="s">
        <v>51</v>
      </c>
      <c r="C9" s="147" t="s">
        <v>142</v>
      </c>
      <c r="D9" s="147"/>
      <c r="E9" s="85"/>
      <c r="F9" s="134" t="s">
        <v>145</v>
      </c>
      <c r="G9" s="3"/>
      <c r="H9" s="63"/>
    </row>
    <row r="10" spans="1:8" ht="26.25" customHeight="1">
      <c r="A10" s="5"/>
      <c r="B10" s="124" t="s">
        <v>52</v>
      </c>
      <c r="C10" s="147" t="s">
        <v>53</v>
      </c>
      <c r="D10" s="147"/>
      <c r="E10" s="83"/>
      <c r="F10" s="41" t="s">
        <v>145</v>
      </c>
      <c r="G10" s="3"/>
      <c r="H10" s="63"/>
    </row>
    <row r="11" spans="1:8" ht="84.75" customHeight="1">
      <c r="A11" s="5"/>
      <c r="B11" s="124" t="s">
        <v>54</v>
      </c>
      <c r="C11" s="147" t="s">
        <v>147</v>
      </c>
      <c r="D11" s="147"/>
      <c r="E11" s="85"/>
      <c r="F11" s="134" t="s">
        <v>143</v>
      </c>
      <c r="G11" s="3"/>
      <c r="H11" s="63"/>
    </row>
    <row r="12" spans="1:8" ht="72.75" customHeight="1">
      <c r="A12" s="5"/>
      <c r="B12" s="124" t="s">
        <v>55</v>
      </c>
      <c r="C12" s="147" t="s">
        <v>148</v>
      </c>
      <c r="D12" s="147"/>
      <c r="E12" s="83"/>
      <c r="F12" s="67" t="s">
        <v>145</v>
      </c>
      <c r="G12" s="3"/>
      <c r="H12" s="63"/>
    </row>
    <row r="13" spans="1:8" ht="24.75" customHeight="1">
      <c r="A13" s="5"/>
      <c r="B13" s="124" t="s">
        <v>56</v>
      </c>
      <c r="C13" s="147" t="s">
        <v>57</v>
      </c>
      <c r="D13" s="147"/>
      <c r="E13" s="83"/>
      <c r="F13" s="134" t="s">
        <v>146</v>
      </c>
      <c r="G13" s="3"/>
      <c r="H13" s="63"/>
    </row>
    <row r="14" spans="1:8" ht="60.75" customHeight="1">
      <c r="A14" s="5"/>
      <c r="B14" s="124" t="s">
        <v>58</v>
      </c>
      <c r="C14" s="147" t="s">
        <v>149</v>
      </c>
      <c r="D14" s="147"/>
      <c r="E14" s="83"/>
      <c r="F14" s="134" t="s">
        <v>145</v>
      </c>
      <c r="G14" s="3"/>
      <c r="H14" s="63"/>
    </row>
    <row r="15" spans="1:8" ht="12.75" customHeight="1">
      <c r="A15" s="3"/>
      <c r="B15" s="124" t="s">
        <v>59</v>
      </c>
      <c r="C15" s="147" t="s">
        <v>60</v>
      </c>
      <c r="D15" s="147"/>
      <c r="E15" s="85"/>
      <c r="F15" s="67" t="s">
        <v>146</v>
      </c>
      <c r="G15" s="3"/>
      <c r="H15" s="63"/>
    </row>
    <row r="16" spans="1:8" ht="12.75" customHeight="1">
      <c r="A16" s="3"/>
      <c r="B16" s="124" t="s">
        <v>61</v>
      </c>
      <c r="C16" s="147" t="s">
        <v>62</v>
      </c>
      <c r="D16" s="147"/>
      <c r="E16" s="86"/>
      <c r="F16" s="134" t="s">
        <v>146</v>
      </c>
      <c r="G16" s="3"/>
      <c r="H16" s="63"/>
    </row>
    <row r="17" spans="1:8" ht="24" customHeight="1">
      <c r="A17" s="3"/>
      <c r="B17" s="124" t="s">
        <v>63</v>
      </c>
      <c r="C17" s="147" t="s">
        <v>83</v>
      </c>
      <c r="D17" s="147"/>
      <c r="E17" s="83"/>
      <c r="F17" s="134" t="s">
        <v>146</v>
      </c>
      <c r="G17" s="3"/>
      <c r="H17" s="63"/>
    </row>
    <row r="18" spans="1:8" ht="39" customHeight="1">
      <c r="A18" s="3"/>
      <c r="B18" s="124" t="s">
        <v>64</v>
      </c>
      <c r="C18" s="147" t="s">
        <v>65</v>
      </c>
      <c r="D18" s="147"/>
      <c r="E18" s="82"/>
      <c r="F18" s="134" t="s">
        <v>4</v>
      </c>
      <c r="G18" s="3"/>
      <c r="H18" s="63"/>
    </row>
    <row r="19" spans="1:8" ht="33.75" customHeight="1">
      <c r="A19" s="3"/>
      <c r="B19" s="124" t="s">
        <v>66</v>
      </c>
      <c r="C19" s="147" t="s">
        <v>150</v>
      </c>
      <c r="D19" s="147"/>
      <c r="E19" s="83"/>
      <c r="F19" s="134" t="s">
        <v>145</v>
      </c>
      <c r="G19" s="3"/>
      <c r="H19" s="63"/>
    </row>
    <row r="20" spans="1:8" ht="24.75" customHeight="1">
      <c r="A20" s="3"/>
      <c r="B20" s="124" t="s">
        <v>67</v>
      </c>
      <c r="C20" s="152" t="s">
        <v>151</v>
      </c>
      <c r="D20" s="152"/>
      <c r="E20" s="85"/>
      <c r="F20" s="134" t="s">
        <v>146</v>
      </c>
      <c r="G20" s="3"/>
      <c r="H20" s="63"/>
    </row>
    <row r="21" spans="1:8" ht="12.75">
      <c r="A21" s="3"/>
      <c r="B21" s="124" t="s">
        <v>68</v>
      </c>
      <c r="C21" s="147" t="s">
        <v>69</v>
      </c>
      <c r="D21" s="147"/>
      <c r="E21" s="83"/>
      <c r="F21" s="134" t="s">
        <v>146</v>
      </c>
      <c r="G21" s="3"/>
      <c r="H21" s="63"/>
    </row>
    <row r="22" spans="1:8" ht="12.75" customHeight="1">
      <c r="A22" s="3"/>
      <c r="B22" s="124" t="s">
        <v>70</v>
      </c>
      <c r="C22" s="147" t="s">
        <v>71</v>
      </c>
      <c r="D22" s="147"/>
      <c r="E22" s="83"/>
      <c r="F22" s="134" t="s">
        <v>146</v>
      </c>
      <c r="G22" s="3"/>
      <c r="H22" s="63"/>
    </row>
    <row r="23" spans="1:8" ht="25.5" customHeight="1">
      <c r="A23" s="3"/>
      <c r="B23" s="124" t="s">
        <v>72</v>
      </c>
      <c r="C23" s="147" t="s">
        <v>73</v>
      </c>
      <c r="D23" s="147"/>
      <c r="E23" s="83"/>
      <c r="F23" s="134" t="s">
        <v>146</v>
      </c>
      <c r="G23" s="3"/>
      <c r="H23" s="63"/>
    </row>
    <row r="24" spans="1:8" ht="36" customHeight="1">
      <c r="A24" s="5"/>
      <c r="B24" s="124" t="s">
        <v>74</v>
      </c>
      <c r="C24" s="147" t="s">
        <v>152</v>
      </c>
      <c r="D24" s="147"/>
      <c r="E24" s="83"/>
      <c r="F24" s="133" t="s">
        <v>145</v>
      </c>
      <c r="G24" s="3"/>
      <c r="H24" s="63"/>
    </row>
    <row r="25" spans="1:8" ht="18" customHeight="1">
      <c r="A25" s="3"/>
      <c r="B25" s="124" t="s">
        <v>75</v>
      </c>
      <c r="C25" s="147" t="s">
        <v>76</v>
      </c>
      <c r="D25" s="147"/>
      <c r="E25" s="83"/>
      <c r="F25" s="134" t="s">
        <v>143</v>
      </c>
      <c r="G25" s="3"/>
      <c r="H25" s="63"/>
    </row>
    <row r="26" spans="1:8" ht="63.75" customHeight="1">
      <c r="A26" s="3"/>
      <c r="B26" s="124" t="s">
        <v>77</v>
      </c>
      <c r="C26" s="147" t="s">
        <v>153</v>
      </c>
      <c r="D26" s="147"/>
      <c r="E26" s="82"/>
      <c r="F26" s="133" t="s">
        <v>145</v>
      </c>
      <c r="G26" s="3"/>
      <c r="H26" s="63"/>
    </row>
    <row r="27" spans="1:8" ht="53.25" customHeight="1">
      <c r="A27" s="3"/>
      <c r="B27" s="124" t="s">
        <v>78</v>
      </c>
      <c r="C27" s="147" t="s">
        <v>84</v>
      </c>
      <c r="D27" s="147"/>
      <c r="E27" s="83"/>
      <c r="F27" s="133" t="s">
        <v>145</v>
      </c>
      <c r="G27" s="3"/>
      <c r="H27" s="63"/>
    </row>
    <row r="28" spans="1:8" ht="39" customHeight="1">
      <c r="A28" s="3"/>
      <c r="B28" s="124" t="s">
        <v>79</v>
      </c>
      <c r="C28" s="147" t="s">
        <v>154</v>
      </c>
      <c r="D28" s="147"/>
      <c r="E28" s="83"/>
      <c r="F28" s="133" t="s">
        <v>145</v>
      </c>
      <c r="G28" s="3"/>
      <c r="H28" s="63"/>
    </row>
    <row r="29" spans="1:8" ht="154.5" customHeight="1">
      <c r="A29" s="3"/>
      <c r="B29" s="124" t="s">
        <v>80</v>
      </c>
      <c r="C29" s="147" t="s">
        <v>155</v>
      </c>
      <c r="D29" s="147"/>
      <c r="E29" s="83"/>
      <c r="F29" s="133" t="s">
        <v>145</v>
      </c>
      <c r="G29" s="3"/>
      <c r="H29" s="63"/>
    </row>
    <row r="30" spans="1:8" ht="12.75">
      <c r="A30" s="3"/>
      <c r="B30" s="84"/>
      <c r="C30" s="87"/>
      <c r="D30" s="114"/>
      <c r="E30" s="85"/>
      <c r="F30" s="63"/>
      <c r="G30" s="3"/>
      <c r="H30" s="21"/>
    </row>
    <row r="31" spans="1:7" ht="12.75">
      <c r="A31" s="125" t="s">
        <v>81</v>
      </c>
      <c r="B31" s="88"/>
      <c r="C31" s="89"/>
      <c r="D31" s="89"/>
      <c r="E31" s="89"/>
      <c r="F31" s="35"/>
      <c r="G31" s="3"/>
    </row>
    <row r="32" spans="1:7" ht="12.75">
      <c r="A32" s="1"/>
      <c r="B32" s="88"/>
      <c r="C32" s="89"/>
      <c r="D32" s="89"/>
      <c r="E32" s="89"/>
      <c r="F32" s="35"/>
      <c r="G32" s="3"/>
    </row>
    <row r="33" spans="1:7" ht="50.25" customHeight="1">
      <c r="A33" s="1"/>
      <c r="B33" s="148" t="s">
        <v>156</v>
      </c>
      <c r="C33" s="148"/>
      <c r="D33" s="148"/>
      <c r="E33" s="89"/>
      <c r="F33" s="35"/>
      <c r="G33" s="3"/>
    </row>
    <row r="34" spans="1:7" ht="4.5" customHeight="1">
      <c r="A34" s="3"/>
      <c r="B34" s="90"/>
      <c r="C34" s="90"/>
      <c r="D34" s="90"/>
      <c r="E34" s="89"/>
      <c r="F34" s="35"/>
      <c r="G34" s="3"/>
    </row>
    <row r="35" spans="1:7" ht="59.25" customHeight="1">
      <c r="A35" s="3"/>
      <c r="B35" s="148" t="s">
        <v>157</v>
      </c>
      <c r="C35" s="148"/>
      <c r="D35" s="148"/>
      <c r="E35" s="89"/>
      <c r="F35" s="35"/>
      <c r="G35" s="3"/>
    </row>
    <row r="36" spans="1:7" ht="4.5" customHeight="1">
      <c r="A36" s="3"/>
      <c r="B36" s="89"/>
      <c r="C36" s="89"/>
      <c r="D36" s="89"/>
      <c r="E36" s="89"/>
      <c r="F36" s="35"/>
      <c r="G36" s="3"/>
    </row>
    <row r="37" spans="1:7" ht="52.5" customHeight="1">
      <c r="A37" s="3"/>
      <c r="B37" s="148" t="s">
        <v>158</v>
      </c>
      <c r="C37" s="148"/>
      <c r="D37" s="148"/>
      <c r="E37" s="89"/>
      <c r="F37" s="35"/>
      <c r="G37" s="3"/>
    </row>
    <row r="38" spans="2:5" ht="10.5" customHeight="1">
      <c r="B38" s="89"/>
      <c r="C38" s="89"/>
      <c r="D38" s="89"/>
      <c r="E38" s="91"/>
    </row>
    <row r="39" spans="2:7" ht="12.75" customHeight="1">
      <c r="B39" s="150" t="s">
        <v>140</v>
      </c>
      <c r="C39" s="150"/>
      <c r="D39" s="150"/>
      <c r="E39" s="92"/>
      <c r="F39" s="43"/>
      <c r="G39" s="116"/>
    </row>
    <row r="40" spans="2:4" ht="12.75">
      <c r="B40" s="3"/>
      <c r="C40" s="3"/>
      <c r="D40" s="3"/>
    </row>
    <row r="41" spans="2:4" ht="15.75" customHeight="1">
      <c r="B41" s="3"/>
      <c r="C41" s="3"/>
      <c r="D41" s="3"/>
    </row>
    <row r="42" spans="2:4" ht="27" customHeight="1">
      <c r="B42" s="149"/>
      <c r="C42" s="149"/>
      <c r="D42" s="149"/>
    </row>
    <row r="43" spans="2:4" ht="19.5" customHeight="1">
      <c r="B43" s="25"/>
      <c r="C43" s="25"/>
      <c r="D43" s="25"/>
    </row>
    <row r="44" spans="2:4" ht="12.75">
      <c r="B44" s="149"/>
      <c r="C44" s="149"/>
      <c r="D44" s="149"/>
    </row>
    <row r="45" spans="2:4" ht="12.75">
      <c r="B45" s="3"/>
      <c r="C45" s="3"/>
      <c r="D45" s="3"/>
    </row>
    <row r="46" spans="5:10" ht="12.75">
      <c r="E46" s="115"/>
      <c r="F46" s="115"/>
      <c r="G46" s="115"/>
      <c r="H46" s="76"/>
      <c r="I46" s="76"/>
      <c r="J46" s="76"/>
    </row>
  </sheetData>
  <sheetProtection/>
  <mergeCells count="30">
    <mergeCell ref="B3:D3"/>
    <mergeCell ref="C11:D11"/>
    <mergeCell ref="C12:D12"/>
    <mergeCell ref="C24:D24"/>
    <mergeCell ref="C9:D9"/>
    <mergeCell ref="C10:D10"/>
    <mergeCell ref="C7:D7"/>
    <mergeCell ref="C8:D8"/>
    <mergeCell ref="C14:D14"/>
    <mergeCell ref="C13:D13"/>
    <mergeCell ref="C15:D15"/>
    <mergeCell ref="C16:D16"/>
    <mergeCell ref="C23:D23"/>
    <mergeCell ref="C20:D20"/>
    <mergeCell ref="C21:D21"/>
    <mergeCell ref="C19:D19"/>
    <mergeCell ref="C29:D29"/>
    <mergeCell ref="C25:D25"/>
    <mergeCell ref="C26:D26"/>
    <mergeCell ref="B33:D33"/>
    <mergeCell ref="B44:D44"/>
    <mergeCell ref="B42:D42"/>
    <mergeCell ref="B35:D35"/>
    <mergeCell ref="B39:D39"/>
    <mergeCell ref="B37:D37"/>
    <mergeCell ref="C17:D17"/>
    <mergeCell ref="C18:D18"/>
    <mergeCell ref="C22:D22"/>
    <mergeCell ref="C27:D27"/>
    <mergeCell ref="C28:D28"/>
  </mergeCells>
  <printOptions horizontalCentered="1"/>
  <pageMargins left="0.35433070866141736" right="0.35433070866141736" top="0.4724409448818898" bottom="0.5118110236220472" header="0.5118110236220472" footer="0"/>
  <pageSetup firstPageNumber="10" useFirstPageNumber="1" fitToHeight="3" fitToWidth="3" horizontalDpi="600" verticalDpi="600" orientation="landscape" scale="95" r:id="rId1"/>
  <headerFooter differentOddEven="1">
    <firstHeader>&amp;RCONTINUE ON NEXT PAGE</firstHeader>
    <firstFooter>&amp;CPage10</firstFooter>
  </headerFooter>
  <rowBreaks count="2" manualBreakCount="2">
    <brk id="13" max="5" man="1"/>
    <brk id="27" max="5" man="1"/>
  </rowBreaks>
</worksheet>
</file>

<file path=xl/worksheets/sheet4.xml><?xml version="1.0" encoding="utf-8"?>
<worksheet xmlns="http://schemas.openxmlformats.org/spreadsheetml/2006/main" xmlns:r="http://schemas.openxmlformats.org/officeDocument/2006/relationships">
  <sheetPr>
    <tabColor rgb="FF7030A0"/>
  </sheetPr>
  <dimension ref="A1:G74"/>
  <sheetViews>
    <sheetView showGridLines="0" zoomScaleSheetLayoutView="80" zoomScalePageLayoutView="0" workbookViewId="0" topLeftCell="A8">
      <selection activeCell="F8" sqref="F8"/>
    </sheetView>
  </sheetViews>
  <sheetFormatPr defaultColWidth="9.00390625" defaultRowHeight="11.25"/>
  <cols>
    <col min="1" max="1" width="1.75390625" style="21" customWidth="1"/>
    <col min="2" max="2" width="42.75390625" style="21" customWidth="1"/>
    <col min="3" max="3" width="8.625" style="21" customWidth="1"/>
    <col min="4" max="4" width="18.625" style="48" customWidth="1"/>
    <col min="5" max="5" width="8.625" style="21" customWidth="1"/>
    <col min="6" max="6" width="20.375" style="48" customWidth="1"/>
    <col min="7" max="7" width="9.00390625" style="21" customWidth="1"/>
    <col min="8" max="16384" width="9.00390625" style="2" customWidth="1"/>
  </cols>
  <sheetData>
    <row r="1" spans="1:7" ht="16.5">
      <c r="A1" s="118" t="s">
        <v>159</v>
      </c>
      <c r="B1" s="15"/>
      <c r="F1" s="99"/>
      <c r="G1" s="2"/>
    </row>
    <row r="2" spans="1:7" ht="12" customHeight="1">
      <c r="A2" s="66"/>
      <c r="B2" s="15"/>
      <c r="G2" s="2"/>
    </row>
    <row r="3" spans="1:7" ht="12.75">
      <c r="A3" s="126" t="s">
        <v>85</v>
      </c>
      <c r="B3" s="7"/>
      <c r="C3" s="7"/>
      <c r="D3" s="67"/>
      <c r="G3" s="2"/>
    </row>
    <row r="4" spans="1:7" ht="24.75" customHeight="1">
      <c r="A4" s="154" t="s">
        <v>86</v>
      </c>
      <c r="B4" s="154"/>
      <c r="C4" s="154"/>
      <c r="D4" s="154"/>
      <c r="E4" s="154"/>
      <c r="F4" s="154"/>
      <c r="G4" s="2"/>
    </row>
    <row r="5" spans="1:7" ht="12.75">
      <c r="A5" s="155" t="s">
        <v>160</v>
      </c>
      <c r="B5" s="155"/>
      <c r="C5" s="155"/>
      <c r="D5" s="155"/>
      <c r="E5" s="155"/>
      <c r="F5" s="155"/>
      <c r="G5" s="2"/>
    </row>
    <row r="6" spans="1:7" ht="12.75">
      <c r="A6" s="15"/>
      <c r="C6" s="68"/>
      <c r="D6" s="45"/>
      <c r="E6" s="68"/>
      <c r="F6" s="45"/>
      <c r="G6" s="2"/>
    </row>
    <row r="7" spans="1:7" ht="12.75">
      <c r="A7" s="15"/>
      <c r="B7" s="69"/>
      <c r="C7" s="156" t="s">
        <v>87</v>
      </c>
      <c r="D7" s="156"/>
      <c r="E7" s="156"/>
      <c r="F7" s="45"/>
      <c r="G7" s="2"/>
    </row>
    <row r="8" spans="1:7" ht="12.75">
      <c r="A8" s="4"/>
      <c r="B8" s="19"/>
      <c r="C8" s="37" t="s">
        <v>88</v>
      </c>
      <c r="D8" s="46"/>
      <c r="E8" s="39" t="s">
        <v>161</v>
      </c>
      <c r="F8" s="45"/>
      <c r="G8" s="2"/>
    </row>
    <row r="9" spans="1:7" ht="13.5" thickBot="1">
      <c r="A9" s="4"/>
      <c r="B9" s="19"/>
      <c r="C9" s="12"/>
      <c r="D9" s="47"/>
      <c r="E9" s="13"/>
      <c r="F9" s="45"/>
      <c r="G9" s="2"/>
    </row>
    <row r="10" spans="1:7" ht="13.5" thickBot="1">
      <c r="A10" s="4"/>
      <c r="B10" s="120" t="s">
        <v>89</v>
      </c>
      <c r="C10" s="44"/>
      <c r="D10" s="70" t="s">
        <v>0</v>
      </c>
      <c r="E10" s="61">
        <f>C10</f>
        <v>0</v>
      </c>
      <c r="F10" s="70" t="s">
        <v>0</v>
      </c>
      <c r="G10" s="2"/>
    </row>
    <row r="11" spans="1:7" ht="6" customHeight="1" thickBot="1">
      <c r="A11" s="4"/>
      <c r="B11" s="127"/>
      <c r="C11" s="12"/>
      <c r="D11" s="47"/>
      <c r="E11" s="13"/>
      <c r="F11" s="47"/>
      <c r="G11" s="2"/>
    </row>
    <row r="12" spans="1:6" ht="13.5" thickBot="1">
      <c r="A12" s="4"/>
      <c r="B12" s="120" t="s">
        <v>51</v>
      </c>
      <c r="C12" s="34"/>
      <c r="D12" s="49" t="s">
        <v>1</v>
      </c>
      <c r="E12" s="34"/>
      <c r="F12" s="49" t="s">
        <v>1</v>
      </c>
    </row>
    <row r="13" spans="1:6" ht="8.25" customHeight="1" thickBot="1">
      <c r="A13" s="4"/>
      <c r="B13" s="127"/>
      <c r="C13" s="12"/>
      <c r="D13" s="47"/>
      <c r="E13" s="13"/>
      <c r="F13" s="47"/>
    </row>
    <row r="14" spans="1:6" ht="13.5" thickBot="1">
      <c r="A14" s="4"/>
      <c r="B14" s="120" t="s">
        <v>52</v>
      </c>
      <c r="C14" s="34"/>
      <c r="D14" s="49" t="s">
        <v>3</v>
      </c>
      <c r="E14" s="34"/>
      <c r="F14" s="49" t="s">
        <v>3</v>
      </c>
    </row>
    <row r="15" spans="1:6" ht="6.75" customHeight="1" thickBot="1">
      <c r="A15" s="4"/>
      <c r="B15" s="127"/>
      <c r="C15" s="12"/>
      <c r="D15" s="47"/>
      <c r="E15" s="13"/>
      <c r="F15" s="47"/>
    </row>
    <row r="16" spans="1:6" ht="13.5" thickBot="1">
      <c r="A16" s="4"/>
      <c r="B16" s="120" t="s">
        <v>90</v>
      </c>
      <c r="C16" s="34"/>
      <c r="D16" s="52" t="s">
        <v>2</v>
      </c>
      <c r="E16" s="77">
        <f>IF(E29=0,0,E30/E29)</f>
        <v>0</v>
      </c>
      <c r="F16" s="52" t="s">
        <v>46</v>
      </c>
    </row>
    <row r="17" spans="1:7" s="8" customFormat="1" ht="6" customHeight="1" thickBot="1">
      <c r="A17" s="16"/>
      <c r="B17" s="120"/>
      <c r="C17" s="27"/>
      <c r="D17" s="52"/>
      <c r="E17" s="62"/>
      <c r="F17" s="52"/>
      <c r="G17" s="31"/>
    </row>
    <row r="18" spans="1:6" ht="13.5" thickBot="1">
      <c r="A18" s="4"/>
      <c r="B18" s="120" t="s">
        <v>91</v>
      </c>
      <c r="C18" s="34"/>
      <c r="D18" s="52" t="s">
        <v>5</v>
      </c>
      <c r="E18" s="34"/>
      <c r="F18" s="52" t="s">
        <v>5</v>
      </c>
    </row>
    <row r="19" spans="1:7" s="8" customFormat="1" ht="12.75">
      <c r="A19" s="4"/>
      <c r="B19" s="16"/>
      <c r="C19" s="27"/>
      <c r="D19" s="52"/>
      <c r="E19" s="27"/>
      <c r="F19" s="52"/>
      <c r="G19" s="31"/>
    </row>
    <row r="20" spans="1:6" ht="12.75">
      <c r="A20" s="128" t="s">
        <v>92</v>
      </c>
      <c r="B20" s="7"/>
      <c r="C20" s="9"/>
      <c r="D20" s="49"/>
      <c r="E20" s="9"/>
      <c r="F20" s="49"/>
    </row>
    <row r="21" spans="1:6" ht="13.5" thickBot="1">
      <c r="A21" s="6"/>
      <c r="B21" s="120" t="s">
        <v>56</v>
      </c>
      <c r="C21" s="78">
        <f>C10*C12</f>
        <v>0</v>
      </c>
      <c r="D21" s="50" t="s">
        <v>6</v>
      </c>
      <c r="E21" s="78">
        <f>E10*E12</f>
        <v>0</v>
      </c>
      <c r="F21" s="50" t="s">
        <v>6</v>
      </c>
    </row>
    <row r="22" spans="1:7" ht="13.5" thickBot="1">
      <c r="A22" s="4"/>
      <c r="B22" s="120" t="s">
        <v>93</v>
      </c>
      <c r="C22" s="57"/>
      <c r="D22" s="51" t="s">
        <v>7</v>
      </c>
      <c r="E22" s="57"/>
      <c r="F22" s="51" t="s">
        <v>7</v>
      </c>
      <c r="G22" s="2"/>
    </row>
    <row r="23" spans="1:7" ht="4.5" customHeight="1">
      <c r="A23" s="4"/>
      <c r="B23" s="4"/>
      <c r="C23" s="72"/>
      <c r="D23" s="51"/>
      <c r="E23" s="72"/>
      <c r="F23" s="51"/>
      <c r="G23" s="2"/>
    </row>
    <row r="24" spans="1:7" ht="12.75">
      <c r="A24" s="125" t="s">
        <v>59</v>
      </c>
      <c r="C24" s="17">
        <f>C21*C22</f>
        <v>0</v>
      </c>
      <c r="D24" s="51" t="s">
        <v>8</v>
      </c>
      <c r="E24" s="17">
        <f>E21*E22</f>
        <v>0</v>
      </c>
      <c r="F24" s="51" t="s">
        <v>8</v>
      </c>
      <c r="G24" s="2"/>
    </row>
    <row r="25" spans="1:7" ht="12.75">
      <c r="A25" s="4"/>
      <c r="B25" s="123" t="s">
        <v>94</v>
      </c>
      <c r="C25" s="22">
        <f>C14*C24</f>
        <v>0</v>
      </c>
      <c r="D25" s="51" t="s">
        <v>28</v>
      </c>
      <c r="E25" s="22">
        <f>E14*E24</f>
        <v>0</v>
      </c>
      <c r="F25" s="51" t="s">
        <v>28</v>
      </c>
      <c r="G25" s="2"/>
    </row>
    <row r="26" spans="1:7" ht="12.75">
      <c r="A26" s="125" t="s">
        <v>63</v>
      </c>
      <c r="C26" s="100">
        <f>C24-C25</f>
        <v>0</v>
      </c>
      <c r="D26" s="51" t="s">
        <v>9</v>
      </c>
      <c r="E26" s="100">
        <f>E24-E25</f>
        <v>0</v>
      </c>
      <c r="F26" s="51" t="s">
        <v>9</v>
      </c>
      <c r="G26" s="2"/>
    </row>
    <row r="27" spans="1:7" ht="12.75">
      <c r="A27" s="4"/>
      <c r="D27" s="21"/>
      <c r="F27" s="21"/>
      <c r="G27" s="2"/>
    </row>
    <row r="28" spans="1:7" ht="13.5" thickBot="1">
      <c r="A28" s="125" t="s">
        <v>64</v>
      </c>
      <c r="B28" s="4"/>
      <c r="C28" s="18"/>
      <c r="D28" s="52"/>
      <c r="E28" s="23"/>
      <c r="F28" s="52"/>
      <c r="G28" s="2"/>
    </row>
    <row r="29" spans="1:6" ht="13.5" thickBot="1">
      <c r="A29" s="4"/>
      <c r="B29" s="120" t="s">
        <v>95</v>
      </c>
      <c r="C29" s="58"/>
      <c r="D29" s="53" t="s">
        <v>10</v>
      </c>
      <c r="E29" s="58"/>
      <c r="F29" s="53" t="s">
        <v>10</v>
      </c>
    </row>
    <row r="30" spans="1:7" ht="12.75">
      <c r="A30" s="4"/>
      <c r="B30" s="120" t="s">
        <v>67</v>
      </c>
      <c r="C30" s="23">
        <f>C29*C16</f>
        <v>0</v>
      </c>
      <c r="D30" s="53" t="s">
        <v>29</v>
      </c>
      <c r="E30" s="23">
        <f>C30</f>
        <v>0</v>
      </c>
      <c r="F30" s="53" t="s">
        <v>45</v>
      </c>
      <c r="G30" s="2"/>
    </row>
    <row r="31" spans="1:7" ht="12.75">
      <c r="A31" s="4"/>
      <c r="B31" s="120" t="s">
        <v>68</v>
      </c>
      <c r="C31" s="23">
        <f>C18*C29</f>
        <v>0</v>
      </c>
      <c r="D31" s="53" t="s">
        <v>30</v>
      </c>
      <c r="E31" s="23">
        <f>E18*E29</f>
        <v>0</v>
      </c>
      <c r="F31" s="53" t="s">
        <v>30</v>
      </c>
      <c r="G31" s="2"/>
    </row>
    <row r="32" spans="1:7" ht="4.5" customHeight="1">
      <c r="A32" s="4"/>
      <c r="B32" s="4"/>
      <c r="C32" s="72"/>
      <c r="D32" s="51"/>
      <c r="E32" s="72"/>
      <c r="F32" s="51"/>
      <c r="G32" s="2"/>
    </row>
    <row r="33" spans="1:7" ht="12.75">
      <c r="A33" s="125" t="s">
        <v>70</v>
      </c>
      <c r="C33" s="100">
        <f>SUM(C29:C31)</f>
        <v>0</v>
      </c>
      <c r="D33" s="51" t="s">
        <v>31</v>
      </c>
      <c r="E33" s="100">
        <f>SUM(E29:E31)</f>
        <v>0</v>
      </c>
      <c r="F33" s="51" t="s">
        <v>31</v>
      </c>
      <c r="G33" s="2"/>
    </row>
    <row r="34" spans="1:7" ht="12.75">
      <c r="A34" s="4"/>
      <c r="B34" s="6"/>
      <c r="C34" s="22"/>
      <c r="D34" s="51"/>
      <c r="E34" s="22"/>
      <c r="F34" s="51"/>
      <c r="G34" s="2"/>
    </row>
    <row r="35" spans="1:7" ht="26.25" customHeight="1">
      <c r="A35" s="157" t="s">
        <v>98</v>
      </c>
      <c r="B35" s="158"/>
      <c r="C35" s="105">
        <f>C26-C33</f>
        <v>0</v>
      </c>
      <c r="D35" s="51" t="s">
        <v>32</v>
      </c>
      <c r="E35" s="105">
        <f>E26-E33</f>
        <v>0</v>
      </c>
      <c r="F35" s="51" t="s">
        <v>32</v>
      </c>
      <c r="G35" s="2"/>
    </row>
    <row r="36" spans="1:7" ht="12.75">
      <c r="A36" s="109"/>
      <c r="B36" s="109"/>
      <c r="C36" s="17"/>
      <c r="D36" s="51"/>
      <c r="E36" s="17"/>
      <c r="F36" s="51"/>
      <c r="G36" s="2"/>
    </row>
    <row r="37" spans="1:7" ht="12.75">
      <c r="A37" s="122" t="s">
        <v>96</v>
      </c>
      <c r="B37" s="16"/>
      <c r="C37" s="23"/>
      <c r="D37" s="23"/>
      <c r="E37" s="23"/>
      <c r="F37" s="23"/>
      <c r="G37" s="2"/>
    </row>
    <row r="38" spans="1:7" ht="13.5" thickBot="1">
      <c r="A38" s="122" t="s">
        <v>97</v>
      </c>
      <c r="B38" s="4"/>
      <c r="C38" s="23"/>
      <c r="D38" s="53"/>
      <c r="E38" s="18"/>
      <c r="F38" s="53"/>
      <c r="G38" s="2"/>
    </row>
    <row r="39" spans="1:7" ht="13.5" thickBot="1">
      <c r="A39" s="11"/>
      <c r="B39" s="119" t="s">
        <v>99</v>
      </c>
      <c r="C39" s="59"/>
      <c r="D39" s="54" t="s">
        <v>33</v>
      </c>
      <c r="E39" s="24">
        <f>C39</f>
        <v>0</v>
      </c>
      <c r="F39" s="54" t="s">
        <v>33</v>
      </c>
      <c r="G39" s="2"/>
    </row>
    <row r="40" spans="1:7" ht="13.5" thickBot="1">
      <c r="A40" s="4"/>
      <c r="B40" s="119" t="s">
        <v>100</v>
      </c>
      <c r="C40" s="59"/>
      <c r="D40" s="54" t="s">
        <v>25</v>
      </c>
      <c r="E40" s="24">
        <f>C40</f>
        <v>0</v>
      </c>
      <c r="F40" s="54" t="s">
        <v>25</v>
      </c>
      <c r="G40" s="2"/>
    </row>
    <row r="41" spans="1:7" ht="4.5" customHeight="1">
      <c r="A41" s="4"/>
      <c r="B41" s="4"/>
      <c r="C41" s="72"/>
      <c r="D41" s="51"/>
      <c r="E41" s="72"/>
      <c r="F41" s="51"/>
      <c r="G41" s="2"/>
    </row>
    <row r="42" spans="1:6" s="8" customFormat="1" ht="12.75">
      <c r="A42" s="125" t="s">
        <v>101</v>
      </c>
      <c r="B42" s="16"/>
      <c r="C42" s="101">
        <f>C39+C40</f>
        <v>0</v>
      </c>
      <c r="D42" s="54" t="s">
        <v>34</v>
      </c>
      <c r="E42" s="101">
        <f>E39+E40</f>
        <v>0</v>
      </c>
      <c r="F42" s="54" t="s">
        <v>34</v>
      </c>
    </row>
    <row r="43" spans="1:6" s="8" customFormat="1" ht="12.75">
      <c r="A43" s="16"/>
      <c r="B43" s="16"/>
      <c r="C43" s="10"/>
      <c r="D43" s="54"/>
      <c r="E43" s="10"/>
      <c r="F43" s="54"/>
    </row>
    <row r="44" spans="1:7" ht="24.75" customHeight="1">
      <c r="A44" s="153" t="s">
        <v>102</v>
      </c>
      <c r="B44" s="153"/>
      <c r="C44" s="102">
        <f>C35-C42</f>
        <v>0</v>
      </c>
      <c r="D44" s="55" t="s">
        <v>35</v>
      </c>
      <c r="E44" s="102">
        <f>E35-E42</f>
        <v>0</v>
      </c>
      <c r="F44" s="55" t="s">
        <v>35</v>
      </c>
      <c r="G44" s="2"/>
    </row>
    <row r="45" spans="1:7" ht="10.5" customHeight="1">
      <c r="A45" s="80"/>
      <c r="B45" s="80"/>
      <c r="C45" s="30"/>
      <c r="D45" s="55"/>
      <c r="E45" s="30"/>
      <c r="F45" s="55"/>
      <c r="G45" s="2"/>
    </row>
    <row r="46" spans="1:7" ht="12.75">
      <c r="A46" s="64"/>
      <c r="B46" s="32" t="s">
        <v>103</v>
      </c>
      <c r="C46" s="10"/>
      <c r="D46" s="54"/>
      <c r="E46" s="10"/>
      <c r="F46" s="54"/>
      <c r="G46" s="2"/>
    </row>
    <row r="47" spans="1:7" ht="12.75">
      <c r="A47" s="4"/>
      <c r="B47" s="6"/>
      <c r="C47" s="10"/>
      <c r="D47" s="54"/>
      <c r="E47" s="10"/>
      <c r="F47" s="54"/>
      <c r="G47" s="2"/>
    </row>
    <row r="48" spans="1:7" ht="12.75">
      <c r="A48" s="122" t="s">
        <v>104</v>
      </c>
      <c r="B48" s="14"/>
      <c r="C48" s="10"/>
      <c r="D48" s="54"/>
      <c r="E48" s="10"/>
      <c r="F48" s="54"/>
      <c r="G48" s="2"/>
    </row>
    <row r="49" spans="1:7" ht="13.5" thickBot="1">
      <c r="A49" s="122" t="s">
        <v>97</v>
      </c>
      <c r="B49" s="4"/>
      <c r="C49" s="52"/>
      <c r="D49" s="52"/>
      <c r="E49" s="52"/>
      <c r="F49" s="52"/>
      <c r="G49" s="2"/>
    </row>
    <row r="50" spans="1:6" ht="13.5" thickBot="1">
      <c r="A50" s="11"/>
      <c r="B50" s="119" t="s">
        <v>105</v>
      </c>
      <c r="C50" s="24">
        <f>C39</f>
        <v>0</v>
      </c>
      <c r="D50" s="54" t="s">
        <v>43</v>
      </c>
      <c r="E50" s="59"/>
      <c r="F50" s="54" t="s">
        <v>36</v>
      </c>
    </row>
    <row r="51" spans="1:6" ht="13.5" thickBot="1">
      <c r="A51" s="4"/>
      <c r="B51" s="119" t="s">
        <v>106</v>
      </c>
      <c r="C51" s="24">
        <f>C40</f>
        <v>0</v>
      </c>
      <c r="D51" s="54" t="s">
        <v>44</v>
      </c>
      <c r="E51" s="59"/>
      <c r="F51" s="54" t="s">
        <v>26</v>
      </c>
    </row>
    <row r="52" spans="1:7" ht="4.5" customHeight="1">
      <c r="A52" s="4"/>
      <c r="B52" s="4"/>
      <c r="C52" s="72"/>
      <c r="D52" s="51"/>
      <c r="E52" s="72"/>
      <c r="F52" s="51"/>
      <c r="G52" s="2"/>
    </row>
    <row r="53" spans="1:6" s="8" customFormat="1" ht="12.75">
      <c r="A53" s="125" t="s">
        <v>101</v>
      </c>
      <c r="B53" s="16"/>
      <c r="C53" s="108">
        <f>C50+C51</f>
        <v>0</v>
      </c>
      <c r="D53" s="54" t="s">
        <v>37</v>
      </c>
      <c r="E53" s="101">
        <f>E50+E51</f>
        <v>0</v>
      </c>
      <c r="F53" s="54" t="s">
        <v>37</v>
      </c>
    </row>
    <row r="54" spans="1:6" ht="12.75">
      <c r="A54" s="4"/>
      <c r="B54" s="4"/>
      <c r="C54" s="24"/>
      <c r="D54" s="54"/>
      <c r="E54" s="24"/>
      <c r="F54" s="54"/>
    </row>
    <row r="55" spans="1:6" ht="26.25" customHeight="1">
      <c r="A55" s="153" t="s">
        <v>107</v>
      </c>
      <c r="B55" s="153"/>
      <c r="C55" s="102">
        <f>C35-C53</f>
        <v>0</v>
      </c>
      <c r="D55" s="55" t="s">
        <v>38</v>
      </c>
      <c r="E55" s="102">
        <f>E35-E53</f>
        <v>0</v>
      </c>
      <c r="F55" s="55" t="s">
        <v>38</v>
      </c>
    </row>
    <row r="56" spans="1:7" s="8" customFormat="1" ht="12.75">
      <c r="A56" s="16"/>
      <c r="B56" s="64"/>
      <c r="C56" s="71"/>
      <c r="D56" s="55"/>
      <c r="E56" s="30"/>
      <c r="F56" s="55"/>
      <c r="G56" s="31"/>
    </row>
    <row r="57" spans="1:7" s="8" customFormat="1" ht="13.5" thickBot="1">
      <c r="A57" s="125" t="s">
        <v>80</v>
      </c>
      <c r="B57" s="64"/>
      <c r="C57" s="71"/>
      <c r="D57" s="55"/>
      <c r="E57" s="30"/>
      <c r="F57" s="55"/>
      <c r="G57" s="31"/>
    </row>
    <row r="58" spans="1:7" s="8" customFormat="1" ht="13.5" thickBot="1">
      <c r="A58" s="18"/>
      <c r="B58" s="120" t="s">
        <v>108</v>
      </c>
      <c r="C58" s="58"/>
      <c r="D58" s="53" t="s">
        <v>39</v>
      </c>
      <c r="E58" s="58"/>
      <c r="F58" s="53" t="s">
        <v>39</v>
      </c>
      <c r="G58" s="31"/>
    </row>
    <row r="59" spans="1:7" s="8" customFormat="1" ht="13.5" thickBot="1">
      <c r="A59" s="18"/>
      <c r="B59" s="120" t="s">
        <v>109</v>
      </c>
      <c r="C59" s="58"/>
      <c r="D59" s="53" t="s">
        <v>27</v>
      </c>
      <c r="E59" s="58"/>
      <c r="F59" s="53" t="s">
        <v>27</v>
      </c>
      <c r="G59" s="31"/>
    </row>
    <row r="60" spans="1:7" s="8" customFormat="1" ht="13.5" thickBot="1">
      <c r="A60" s="18"/>
      <c r="B60" s="120" t="s">
        <v>110</v>
      </c>
      <c r="C60" s="58"/>
      <c r="D60" s="53" t="s">
        <v>11</v>
      </c>
      <c r="E60" s="58"/>
      <c r="F60" s="53" t="s">
        <v>11</v>
      </c>
      <c r="G60" s="31"/>
    </row>
    <row r="61" spans="1:7" s="8" customFormat="1" ht="13.5" thickBot="1">
      <c r="A61" s="18"/>
      <c r="B61" s="120" t="s">
        <v>111</v>
      </c>
      <c r="C61" s="58"/>
      <c r="D61" s="53" t="s">
        <v>12</v>
      </c>
      <c r="E61" s="58"/>
      <c r="F61" s="53" t="s">
        <v>12</v>
      </c>
      <c r="G61" s="31"/>
    </row>
    <row r="62" spans="1:7" s="8" customFormat="1" ht="13.5" thickBot="1">
      <c r="A62" s="18"/>
      <c r="B62" s="120" t="s">
        <v>112</v>
      </c>
      <c r="C62" s="58"/>
      <c r="D62" s="53" t="s">
        <v>13</v>
      </c>
      <c r="E62" s="58"/>
      <c r="F62" s="53" t="s">
        <v>13</v>
      </c>
      <c r="G62" s="31"/>
    </row>
    <row r="63" spans="1:7" ht="4.5" customHeight="1">
      <c r="A63" s="4"/>
      <c r="B63" s="4"/>
      <c r="C63" s="72"/>
      <c r="D63" s="51"/>
      <c r="E63" s="72"/>
      <c r="F63" s="51"/>
      <c r="G63" s="2"/>
    </row>
    <row r="64" spans="1:6" s="8" customFormat="1" ht="12.75">
      <c r="A64" s="125" t="s">
        <v>113</v>
      </c>
      <c r="B64" s="16"/>
      <c r="C64" s="101">
        <f>SUM(C58:C62)</f>
        <v>0</v>
      </c>
      <c r="D64" s="54" t="s">
        <v>40</v>
      </c>
      <c r="E64" s="101">
        <f>SUM(E58:E62)</f>
        <v>0</v>
      </c>
      <c r="F64" s="54" t="s">
        <v>40</v>
      </c>
    </row>
    <row r="65" spans="1:7" s="8" customFormat="1" ht="8.25" customHeight="1">
      <c r="A65" s="4"/>
      <c r="B65" s="14"/>
      <c r="C65" s="17"/>
      <c r="D65" s="51"/>
      <c r="E65" s="17"/>
      <c r="F65" s="51"/>
      <c r="G65" s="31"/>
    </row>
    <row r="66" spans="1:7" s="8" customFormat="1" ht="13.5" thickBot="1">
      <c r="A66" s="125" t="s">
        <v>114</v>
      </c>
      <c r="B66" s="14"/>
      <c r="C66" s="104">
        <f>C44-C64</f>
        <v>0</v>
      </c>
      <c r="D66" s="51" t="s">
        <v>41</v>
      </c>
      <c r="E66" s="104">
        <f>E44-E64</f>
        <v>0</v>
      </c>
      <c r="F66" s="51" t="s">
        <v>41</v>
      </c>
      <c r="G66" s="31"/>
    </row>
    <row r="67" spans="1:7" s="8" customFormat="1" ht="13.5" thickTop="1">
      <c r="A67" s="4"/>
      <c r="B67" s="14"/>
      <c r="C67" s="17"/>
      <c r="D67" s="51"/>
      <c r="E67" s="17"/>
      <c r="F67" s="51"/>
      <c r="G67" s="31"/>
    </row>
    <row r="68" spans="1:7" s="8" customFormat="1" ht="13.5" thickBot="1">
      <c r="A68" s="125" t="s">
        <v>115</v>
      </c>
      <c r="B68" s="14"/>
      <c r="C68" s="104">
        <f>C55-C64</f>
        <v>0</v>
      </c>
      <c r="D68" s="51" t="s">
        <v>42</v>
      </c>
      <c r="E68" s="104">
        <f>E55-E64</f>
        <v>0</v>
      </c>
      <c r="F68" s="51" t="s">
        <v>42</v>
      </c>
      <c r="G68" s="31"/>
    </row>
    <row r="69" spans="1:6" ht="9" customHeight="1" thickTop="1">
      <c r="A69" s="20"/>
      <c r="B69" s="4"/>
      <c r="C69" s="7"/>
      <c r="D69" s="56"/>
      <c r="E69" s="4"/>
      <c r="F69" s="52"/>
    </row>
    <row r="70" spans="1:6" ht="12.75">
      <c r="A70" s="65"/>
      <c r="B70" s="65"/>
      <c r="C70" s="65"/>
      <c r="D70" s="65"/>
      <c r="E70" s="65"/>
      <c r="F70" s="65"/>
    </row>
    <row r="71" spans="1:6" ht="12.75">
      <c r="A71" s="65"/>
      <c r="B71" s="65"/>
      <c r="C71" s="65"/>
      <c r="D71" s="65"/>
      <c r="E71" s="65"/>
      <c r="F71" s="65"/>
    </row>
    <row r="72" spans="1:6" ht="12.75">
      <c r="A72" s="65"/>
      <c r="B72" s="65"/>
      <c r="C72" s="65"/>
      <c r="D72" s="65"/>
      <c r="E72" s="65"/>
      <c r="F72" s="65"/>
    </row>
    <row r="73" spans="1:6" ht="12.75">
      <c r="A73" s="65"/>
      <c r="B73" s="65"/>
      <c r="C73" s="65"/>
      <c r="D73" s="65"/>
      <c r="E73" s="65"/>
      <c r="F73" s="65"/>
    </row>
    <row r="74" spans="1:6" ht="12.75">
      <c r="A74" s="65"/>
      <c r="B74" s="65"/>
      <c r="C74" s="65"/>
      <c r="D74" s="65"/>
      <c r="E74" s="65"/>
      <c r="F74" s="65"/>
    </row>
  </sheetData>
  <sheetProtection/>
  <mergeCells count="6">
    <mergeCell ref="A55:B55"/>
    <mergeCell ref="A44:B44"/>
    <mergeCell ref="A4:F4"/>
    <mergeCell ref="A5:F5"/>
    <mergeCell ref="C7:E7"/>
    <mergeCell ref="A35:B35"/>
  </mergeCells>
  <printOptions horizontalCentered="1"/>
  <pageMargins left="0.35433070866141736" right="0.35433070866141736" top="0.4724409448818898" bottom="0.5118110236220472" header="0.5118110236220472" footer="0"/>
  <pageSetup firstPageNumber="10" useFirstPageNumber="1" fitToHeight="0" horizontalDpi="600" verticalDpi="600" orientation="landscape" r:id="rId1"/>
  <headerFooter differentOddEven="1">
    <firstHeader>&amp;RCONTINUE ON NEXT PAGE</firstHeader>
    <firstFooter>&amp;CPage10</firstFooter>
  </headerFooter>
  <rowBreaks count="1" manualBreakCount="1">
    <brk id="36" max="5" man="1"/>
  </rowBreaks>
</worksheet>
</file>

<file path=xl/worksheets/sheet5.xml><?xml version="1.0" encoding="utf-8"?>
<worksheet xmlns="http://schemas.openxmlformats.org/spreadsheetml/2006/main" xmlns:r="http://schemas.openxmlformats.org/officeDocument/2006/relationships">
  <sheetPr>
    <tabColor rgb="FF7030A0"/>
  </sheetPr>
  <dimension ref="A1:M86"/>
  <sheetViews>
    <sheetView showGridLines="0" zoomScaleSheetLayoutView="70" zoomScalePageLayoutView="0" workbookViewId="0" topLeftCell="D84">
      <selection activeCell="G109" sqref="G109:G114"/>
    </sheetView>
  </sheetViews>
  <sheetFormatPr defaultColWidth="9.00390625" defaultRowHeight="11.25"/>
  <cols>
    <col min="1" max="1" width="2.75390625" style="21" customWidth="1"/>
    <col min="2" max="2" width="38.875" style="21" customWidth="1"/>
    <col min="3" max="3" width="6.25390625" style="21" customWidth="1"/>
    <col min="4" max="4" width="10.25390625" style="21" customWidth="1"/>
    <col min="5" max="5" width="18.625" style="48" customWidth="1"/>
    <col min="6" max="6" width="9.75390625" style="21" customWidth="1"/>
    <col min="7" max="7" width="20.375" style="48" customWidth="1"/>
    <col min="8" max="8" width="2.00390625" style="31" customWidth="1"/>
    <col min="9" max="9" width="11.00390625" style="21" customWidth="1"/>
    <col min="10" max="10" width="18.25390625" style="31" customWidth="1"/>
    <col min="11" max="11" width="10.625" style="21" customWidth="1"/>
    <col min="12" max="12" width="19.50390625" style="67" customWidth="1"/>
    <col min="13" max="13" width="9.00390625" style="21" customWidth="1"/>
    <col min="14" max="16384" width="9.00390625" style="2" customWidth="1"/>
  </cols>
  <sheetData>
    <row r="1" spans="1:13" ht="33.75" customHeight="1">
      <c r="A1" s="164" t="s">
        <v>162</v>
      </c>
      <c r="B1" s="165"/>
      <c r="C1" s="165"/>
      <c r="G1" s="99"/>
      <c r="I1" s="166"/>
      <c r="J1" s="167"/>
      <c r="K1" s="167"/>
      <c r="M1" s="2"/>
    </row>
    <row r="2" spans="1:13" ht="12" customHeight="1">
      <c r="A2" s="111"/>
      <c r="B2" s="112"/>
      <c r="C2" s="112"/>
      <c r="M2" s="2"/>
    </row>
    <row r="3" spans="1:13" ht="12.75">
      <c r="A3" s="129" t="s">
        <v>116</v>
      </c>
      <c r="B3" s="71"/>
      <c r="C3" s="71"/>
      <c r="D3" s="7"/>
      <c r="E3" s="67"/>
      <c r="M3" s="2"/>
    </row>
    <row r="4" spans="1:12" s="94" customFormat="1" ht="33.75" customHeight="1">
      <c r="A4" s="168" t="s">
        <v>163</v>
      </c>
      <c r="B4" s="168"/>
      <c r="C4" s="168"/>
      <c r="D4" s="76"/>
      <c r="E4" s="76"/>
      <c r="F4" s="76"/>
      <c r="G4" s="76"/>
      <c r="H4" s="93"/>
      <c r="I4" s="93"/>
      <c r="J4" s="93"/>
      <c r="K4" s="93"/>
      <c r="L4" s="93"/>
    </row>
    <row r="5" spans="1:13" ht="6" customHeight="1">
      <c r="A5" s="15"/>
      <c r="D5" s="68"/>
      <c r="E5" s="45"/>
      <c r="F5" s="68"/>
      <c r="G5" s="45"/>
      <c r="H5" s="32"/>
      <c r="I5" s="68"/>
      <c r="J5" s="32"/>
      <c r="K5" s="68"/>
      <c r="M5" s="2"/>
    </row>
    <row r="6" spans="1:13" ht="12.75">
      <c r="A6" s="15"/>
      <c r="B6" s="69"/>
      <c r="C6" s="69"/>
      <c r="D6" s="156" t="s">
        <v>117</v>
      </c>
      <c r="E6" s="156"/>
      <c r="F6" s="156"/>
      <c r="G6" s="45"/>
      <c r="H6" s="36"/>
      <c r="I6" s="156" t="s">
        <v>118</v>
      </c>
      <c r="J6" s="156"/>
      <c r="K6" s="156"/>
      <c r="M6" s="2"/>
    </row>
    <row r="7" spans="1:13" ht="12.75">
      <c r="A7" s="4"/>
      <c r="B7" s="19"/>
      <c r="C7" s="19"/>
      <c r="D7" s="37" t="s">
        <v>88</v>
      </c>
      <c r="E7" s="46"/>
      <c r="F7" s="39" t="s">
        <v>161</v>
      </c>
      <c r="G7" s="45"/>
      <c r="H7" s="40"/>
      <c r="I7" s="37" t="s">
        <v>88</v>
      </c>
      <c r="J7" s="38"/>
      <c r="K7" s="39" t="s">
        <v>161</v>
      </c>
      <c r="M7" s="2"/>
    </row>
    <row r="8" spans="1:13" ht="13.5" thickBot="1">
      <c r="A8" s="4"/>
      <c r="B8" s="19"/>
      <c r="C8" s="19"/>
      <c r="D8" s="12"/>
      <c r="E8" s="47"/>
      <c r="F8" s="13"/>
      <c r="G8" s="45"/>
      <c r="H8" s="33"/>
      <c r="I8" s="12"/>
      <c r="J8" s="26"/>
      <c r="K8" s="13"/>
      <c r="M8" s="2"/>
    </row>
    <row r="9" spans="1:13" ht="13.5" thickBot="1">
      <c r="A9" s="4"/>
      <c r="B9" s="120" t="s">
        <v>119</v>
      </c>
      <c r="C9" s="7" t="s">
        <v>14</v>
      </c>
      <c r="D9" s="44">
        <v>1650</v>
      </c>
      <c r="E9" s="70" t="s">
        <v>0</v>
      </c>
      <c r="F9" s="61">
        <f>D9</f>
        <v>1650</v>
      </c>
      <c r="G9" s="70" t="s">
        <v>0</v>
      </c>
      <c r="H9" s="81"/>
      <c r="I9" s="44">
        <v>1800</v>
      </c>
      <c r="J9" s="70" t="s">
        <v>0</v>
      </c>
      <c r="K9" s="61">
        <f>I9</f>
        <v>1800</v>
      </c>
      <c r="L9" s="70" t="s">
        <v>0</v>
      </c>
      <c r="M9" s="2"/>
    </row>
    <row r="10" spans="1:13" ht="6" customHeight="1" thickBot="1">
      <c r="A10" s="4"/>
      <c r="B10" s="127"/>
      <c r="C10" s="19"/>
      <c r="D10" s="12"/>
      <c r="E10" s="47"/>
      <c r="F10" s="13"/>
      <c r="G10" s="47"/>
      <c r="H10" s="33"/>
      <c r="I10" s="12"/>
      <c r="J10" s="47"/>
      <c r="K10" s="13"/>
      <c r="L10" s="47"/>
      <c r="M10" s="2"/>
    </row>
    <row r="11" spans="1:12" ht="13.5" thickBot="1">
      <c r="A11" s="4"/>
      <c r="B11" s="120" t="s">
        <v>51</v>
      </c>
      <c r="C11" s="7" t="s">
        <v>15</v>
      </c>
      <c r="D11" s="34">
        <v>1</v>
      </c>
      <c r="E11" s="49" t="s">
        <v>1</v>
      </c>
      <c r="F11" s="34">
        <v>0.7</v>
      </c>
      <c r="G11" s="49" t="s">
        <v>1</v>
      </c>
      <c r="H11" s="81"/>
      <c r="I11" s="34">
        <v>1</v>
      </c>
      <c r="J11" s="49" t="s">
        <v>1</v>
      </c>
      <c r="K11" s="34">
        <v>0.7</v>
      </c>
      <c r="L11" s="49" t="s">
        <v>1</v>
      </c>
    </row>
    <row r="12" spans="1:12" ht="8.25" customHeight="1" thickBot="1">
      <c r="A12" s="4"/>
      <c r="B12" s="127"/>
      <c r="C12" s="19"/>
      <c r="D12" s="12"/>
      <c r="E12" s="47"/>
      <c r="F12" s="13"/>
      <c r="G12" s="47"/>
      <c r="H12" s="33"/>
      <c r="I12" s="12"/>
      <c r="J12" s="47"/>
      <c r="K12" s="13"/>
      <c r="L12" s="47"/>
    </row>
    <row r="13" spans="1:12" ht="13.5" thickBot="1">
      <c r="A13" s="4"/>
      <c r="B13" s="120" t="s">
        <v>52</v>
      </c>
      <c r="C13" s="7" t="s">
        <v>16</v>
      </c>
      <c r="D13" s="34">
        <v>0.05</v>
      </c>
      <c r="E13" s="49" t="s">
        <v>3</v>
      </c>
      <c r="F13" s="34">
        <v>0.05</v>
      </c>
      <c r="G13" s="49" t="s">
        <v>3</v>
      </c>
      <c r="H13" s="27"/>
      <c r="I13" s="34">
        <v>0.05</v>
      </c>
      <c r="J13" s="49" t="s">
        <v>3</v>
      </c>
      <c r="K13" s="34">
        <v>0.05</v>
      </c>
      <c r="L13" s="49" t="s">
        <v>3</v>
      </c>
    </row>
    <row r="14" spans="1:12" ht="6.75" customHeight="1" thickBot="1">
      <c r="A14" s="4"/>
      <c r="B14" s="127"/>
      <c r="C14" s="19"/>
      <c r="D14" s="12"/>
      <c r="E14" s="47"/>
      <c r="F14" s="13"/>
      <c r="G14" s="47"/>
      <c r="H14" s="33"/>
      <c r="I14" s="12"/>
      <c r="J14" s="47"/>
      <c r="K14" s="13"/>
      <c r="L14" s="47"/>
    </row>
    <row r="15" spans="1:12" ht="13.5" thickBot="1">
      <c r="A15" s="4"/>
      <c r="B15" s="120" t="s">
        <v>90</v>
      </c>
      <c r="C15" s="7" t="s">
        <v>17</v>
      </c>
      <c r="D15" s="34">
        <v>0.12</v>
      </c>
      <c r="E15" s="52" t="s">
        <v>2</v>
      </c>
      <c r="F15" s="77">
        <f>IF(F28=0,0,F29/F28)</f>
        <v>0.17142857142857143</v>
      </c>
      <c r="G15" s="52" t="s">
        <v>46</v>
      </c>
      <c r="H15" s="27"/>
      <c r="I15" s="34">
        <v>0.12</v>
      </c>
      <c r="J15" s="52" t="s">
        <v>2</v>
      </c>
      <c r="K15" s="77">
        <f>IF(K28=0,0,K29/K28)</f>
        <v>0.17142857142857143</v>
      </c>
      <c r="L15" s="52" t="s">
        <v>46</v>
      </c>
    </row>
    <row r="16" spans="1:13" s="8" customFormat="1" ht="6" customHeight="1" thickBot="1">
      <c r="A16" s="16"/>
      <c r="B16" s="120"/>
      <c r="C16" s="16"/>
      <c r="D16" s="27"/>
      <c r="E16" s="52"/>
      <c r="F16" s="62"/>
      <c r="G16" s="52"/>
      <c r="H16" s="27"/>
      <c r="I16" s="27"/>
      <c r="J16" s="52"/>
      <c r="K16" s="62"/>
      <c r="L16" s="52"/>
      <c r="M16" s="31"/>
    </row>
    <row r="17" spans="1:12" ht="13.5" thickBot="1">
      <c r="A17" s="4"/>
      <c r="B17" s="120" t="s">
        <v>91</v>
      </c>
      <c r="C17" s="7" t="s">
        <v>18</v>
      </c>
      <c r="D17" s="34">
        <v>0.1</v>
      </c>
      <c r="E17" s="52" t="s">
        <v>5</v>
      </c>
      <c r="F17" s="34">
        <v>0</v>
      </c>
      <c r="G17" s="52" t="s">
        <v>5</v>
      </c>
      <c r="H17" s="27"/>
      <c r="I17" s="34">
        <v>0.1</v>
      </c>
      <c r="J17" s="52" t="s">
        <v>5</v>
      </c>
      <c r="K17" s="34">
        <v>0</v>
      </c>
      <c r="L17" s="52" t="s">
        <v>5</v>
      </c>
    </row>
    <row r="18" spans="1:13" s="8" customFormat="1" ht="8.25" customHeight="1">
      <c r="A18" s="4"/>
      <c r="B18" s="16"/>
      <c r="C18" s="16"/>
      <c r="D18" s="27"/>
      <c r="E18" s="52"/>
      <c r="F18" s="27"/>
      <c r="G18" s="52"/>
      <c r="H18" s="27"/>
      <c r="I18" s="27"/>
      <c r="J18" s="52"/>
      <c r="K18" s="27"/>
      <c r="L18" s="52"/>
      <c r="M18" s="31"/>
    </row>
    <row r="19" spans="1:12" ht="12.75">
      <c r="A19" s="128" t="s">
        <v>92</v>
      </c>
      <c r="B19" s="7"/>
      <c r="C19" s="7"/>
      <c r="D19" s="9"/>
      <c r="E19" s="49"/>
      <c r="F19" s="9"/>
      <c r="G19" s="49"/>
      <c r="H19" s="27"/>
      <c r="I19" s="9"/>
      <c r="J19" s="49"/>
      <c r="K19" s="9"/>
      <c r="L19" s="49"/>
    </row>
    <row r="20" spans="1:12" ht="13.5" thickBot="1">
      <c r="A20" s="6"/>
      <c r="B20" s="120" t="s">
        <v>56</v>
      </c>
      <c r="C20" s="4"/>
      <c r="D20" s="78">
        <f>D9*D11</f>
        <v>1650</v>
      </c>
      <c r="E20" s="50" t="s">
        <v>6</v>
      </c>
      <c r="F20" s="78">
        <f>F9*F11</f>
        <v>1155</v>
      </c>
      <c r="G20" s="50" t="s">
        <v>6</v>
      </c>
      <c r="H20" s="27"/>
      <c r="I20" s="78">
        <f>I9*I11</f>
        <v>1800</v>
      </c>
      <c r="J20" s="50" t="s">
        <v>6</v>
      </c>
      <c r="K20" s="78">
        <f>K9*K11</f>
        <v>1260</v>
      </c>
      <c r="L20" s="50" t="s">
        <v>6</v>
      </c>
    </row>
    <row r="21" spans="1:13" ht="13.5" thickBot="1">
      <c r="A21" s="4"/>
      <c r="B21" s="120" t="s">
        <v>93</v>
      </c>
      <c r="C21" s="7" t="s">
        <v>19</v>
      </c>
      <c r="D21" s="57">
        <v>250</v>
      </c>
      <c r="E21" s="51" t="s">
        <v>7</v>
      </c>
      <c r="F21" s="57">
        <v>250</v>
      </c>
      <c r="G21" s="51" t="s">
        <v>7</v>
      </c>
      <c r="H21" s="27"/>
      <c r="I21" s="57">
        <v>275</v>
      </c>
      <c r="J21" s="51" t="s">
        <v>7</v>
      </c>
      <c r="K21" s="57">
        <v>275</v>
      </c>
      <c r="L21" s="51" t="s">
        <v>7</v>
      </c>
      <c r="M21" s="2"/>
    </row>
    <row r="22" spans="1:13" ht="4.5" customHeight="1">
      <c r="A22" s="4"/>
      <c r="B22" s="4"/>
      <c r="C22" s="4"/>
      <c r="D22" s="72"/>
      <c r="E22" s="51"/>
      <c r="F22" s="72"/>
      <c r="G22" s="51"/>
      <c r="H22" s="27"/>
      <c r="I22" s="72"/>
      <c r="J22" s="51"/>
      <c r="K22" s="72"/>
      <c r="L22" s="51"/>
      <c r="M22" s="2"/>
    </row>
    <row r="23" spans="1:13" ht="12.75">
      <c r="A23" s="125" t="s">
        <v>59</v>
      </c>
      <c r="C23" s="95"/>
      <c r="D23" s="17">
        <f>D20*D21</f>
        <v>412500</v>
      </c>
      <c r="E23" s="51" t="s">
        <v>8</v>
      </c>
      <c r="F23" s="17">
        <f>F20*F21</f>
        <v>288750</v>
      </c>
      <c r="G23" s="51" t="s">
        <v>8</v>
      </c>
      <c r="H23" s="27"/>
      <c r="I23" s="17">
        <f>I20*I21</f>
        <v>495000</v>
      </c>
      <c r="J23" s="51" t="s">
        <v>8</v>
      </c>
      <c r="K23" s="17">
        <f>K20*K21</f>
        <v>346500</v>
      </c>
      <c r="L23" s="51" t="s">
        <v>8</v>
      </c>
      <c r="M23" s="2"/>
    </row>
    <row r="24" spans="1:13" ht="12.75">
      <c r="A24" s="4"/>
      <c r="B24" s="123" t="s">
        <v>94</v>
      </c>
      <c r="C24" s="4"/>
      <c r="D24" s="113">
        <f>D13*D23</f>
        <v>20625</v>
      </c>
      <c r="E24" s="51" t="s">
        <v>28</v>
      </c>
      <c r="F24" s="113">
        <f>F13*F23</f>
        <v>14437.5</v>
      </c>
      <c r="G24" s="51" t="s">
        <v>28</v>
      </c>
      <c r="H24" s="27"/>
      <c r="I24" s="113">
        <f>I13*I23</f>
        <v>24750</v>
      </c>
      <c r="J24" s="51" t="s">
        <v>28</v>
      </c>
      <c r="K24" s="113">
        <f>K13*K23</f>
        <v>17325</v>
      </c>
      <c r="L24" s="51" t="s">
        <v>28</v>
      </c>
      <c r="M24" s="2"/>
    </row>
    <row r="25" spans="1:13" ht="12.75">
      <c r="A25" s="125" t="s">
        <v>63</v>
      </c>
      <c r="C25" s="95"/>
      <c r="D25" s="100">
        <f>D23-D24</f>
        <v>391875</v>
      </c>
      <c r="E25" s="51" t="s">
        <v>9</v>
      </c>
      <c r="F25" s="100">
        <f>F23-F24</f>
        <v>274312.5</v>
      </c>
      <c r="G25" s="51" t="s">
        <v>9</v>
      </c>
      <c r="H25" s="27"/>
      <c r="I25" s="100">
        <f>I23-I24</f>
        <v>470250</v>
      </c>
      <c r="J25" s="51" t="s">
        <v>9</v>
      </c>
      <c r="K25" s="100">
        <f>K23-K24</f>
        <v>329175</v>
      </c>
      <c r="L25" s="51" t="s">
        <v>9</v>
      </c>
      <c r="M25" s="2"/>
    </row>
    <row r="26" spans="1:13" ht="7.5" customHeight="1">
      <c r="A26" s="4"/>
      <c r="C26" s="95"/>
      <c r="E26" s="21"/>
      <c r="G26" s="21"/>
      <c r="H26" s="21"/>
      <c r="J26" s="21"/>
      <c r="L26" s="21"/>
      <c r="M26" s="2"/>
    </row>
    <row r="27" spans="1:13" ht="13.5" thickBot="1">
      <c r="A27" s="125" t="s">
        <v>64</v>
      </c>
      <c r="B27" s="4"/>
      <c r="C27" s="4"/>
      <c r="D27" s="18"/>
      <c r="E27" s="52"/>
      <c r="F27" s="23"/>
      <c r="G27" s="52"/>
      <c r="H27" s="27"/>
      <c r="I27" s="18"/>
      <c r="J27" s="52"/>
      <c r="K27" s="18"/>
      <c r="L27" s="52"/>
      <c r="M27" s="2"/>
    </row>
    <row r="28" spans="1:12" ht="13.5" thickBot="1">
      <c r="A28" s="4"/>
      <c r="B28" s="120" t="s">
        <v>120</v>
      </c>
      <c r="C28" s="7" t="s">
        <v>20</v>
      </c>
      <c r="D28" s="58">
        <v>115000</v>
      </c>
      <c r="E28" s="53" t="s">
        <v>10</v>
      </c>
      <c r="F28" s="58">
        <v>80500</v>
      </c>
      <c r="G28" s="53" t="s">
        <v>10</v>
      </c>
      <c r="H28" s="27"/>
      <c r="I28" s="58">
        <v>140000</v>
      </c>
      <c r="J28" s="53" t="s">
        <v>10</v>
      </c>
      <c r="K28" s="58">
        <v>98000</v>
      </c>
      <c r="L28" s="53" t="s">
        <v>10</v>
      </c>
    </row>
    <row r="29" spans="1:13" ht="12.75">
      <c r="A29" s="4"/>
      <c r="B29" s="120" t="s">
        <v>67</v>
      </c>
      <c r="C29" s="16"/>
      <c r="D29" s="23">
        <f>D28*D15</f>
        <v>13800</v>
      </c>
      <c r="E29" s="53" t="s">
        <v>29</v>
      </c>
      <c r="F29" s="23">
        <f>D29</f>
        <v>13800</v>
      </c>
      <c r="G29" s="53" t="s">
        <v>45</v>
      </c>
      <c r="H29" s="27"/>
      <c r="I29" s="23">
        <f>I28*I15</f>
        <v>16800</v>
      </c>
      <c r="J29" s="53" t="s">
        <v>29</v>
      </c>
      <c r="K29" s="23">
        <f>I29</f>
        <v>16800</v>
      </c>
      <c r="L29" s="53" t="s">
        <v>45</v>
      </c>
      <c r="M29" s="2"/>
    </row>
    <row r="30" spans="1:13" ht="12.75">
      <c r="A30" s="4"/>
      <c r="B30" s="120" t="s">
        <v>68</v>
      </c>
      <c r="C30" s="16"/>
      <c r="D30" s="23">
        <f>D17*D28</f>
        <v>11500</v>
      </c>
      <c r="E30" s="53" t="s">
        <v>30</v>
      </c>
      <c r="F30" s="23">
        <f>F17*F28</f>
        <v>0</v>
      </c>
      <c r="G30" s="53" t="s">
        <v>30</v>
      </c>
      <c r="H30" s="27"/>
      <c r="I30" s="23">
        <f>I17*I28</f>
        <v>14000</v>
      </c>
      <c r="J30" s="53" t="s">
        <v>30</v>
      </c>
      <c r="K30" s="23">
        <f>K17*K28</f>
        <v>0</v>
      </c>
      <c r="L30" s="53" t="s">
        <v>30</v>
      </c>
      <c r="M30" s="2"/>
    </row>
    <row r="31" spans="1:13" ht="4.5" customHeight="1">
      <c r="A31" s="4"/>
      <c r="B31" s="4"/>
      <c r="C31" s="4"/>
      <c r="D31" s="72"/>
      <c r="E31" s="51"/>
      <c r="F31" s="72"/>
      <c r="G31" s="51"/>
      <c r="H31" s="27"/>
      <c r="I31" s="72"/>
      <c r="J31" s="51"/>
      <c r="K31" s="72"/>
      <c r="L31" s="51"/>
      <c r="M31" s="2"/>
    </row>
    <row r="32" spans="1:13" ht="12.75">
      <c r="A32" s="122" t="s">
        <v>70</v>
      </c>
      <c r="D32" s="100">
        <f>SUM(D28:D30)</f>
        <v>140300</v>
      </c>
      <c r="E32" s="51" t="s">
        <v>31</v>
      </c>
      <c r="F32" s="100">
        <f>SUM(F28:F30)</f>
        <v>94300</v>
      </c>
      <c r="G32" s="51" t="s">
        <v>31</v>
      </c>
      <c r="H32" s="27"/>
      <c r="I32" s="100">
        <f>SUM(I28:I30)</f>
        <v>170800</v>
      </c>
      <c r="J32" s="51" t="s">
        <v>31</v>
      </c>
      <c r="K32" s="100">
        <f>SUM(K28:K30)</f>
        <v>114800</v>
      </c>
      <c r="L32" s="51" t="s">
        <v>31</v>
      </c>
      <c r="M32" s="2"/>
    </row>
    <row r="33" spans="1:13" ht="12.75">
      <c r="A33" s="4"/>
      <c r="B33" s="6"/>
      <c r="C33" s="6"/>
      <c r="D33" s="22"/>
      <c r="E33" s="51"/>
      <c r="F33" s="22"/>
      <c r="G33" s="51"/>
      <c r="H33" s="27"/>
      <c r="I33" s="22"/>
      <c r="J33" s="51"/>
      <c r="K33" s="22"/>
      <c r="L33" s="51"/>
      <c r="M33" s="2"/>
    </row>
    <row r="34" spans="1:13" ht="20.25" customHeight="1">
      <c r="A34" s="157" t="s">
        <v>98</v>
      </c>
      <c r="B34" s="158"/>
      <c r="C34" s="79"/>
      <c r="D34" s="105">
        <f>D25-D32</f>
        <v>251575</v>
      </c>
      <c r="E34" s="51" t="s">
        <v>32</v>
      </c>
      <c r="F34" s="105">
        <f>F25-F32</f>
        <v>180012.5</v>
      </c>
      <c r="G34" s="51" t="s">
        <v>32</v>
      </c>
      <c r="H34" s="27"/>
      <c r="I34" s="105">
        <f>I25-I32</f>
        <v>299450</v>
      </c>
      <c r="J34" s="51" t="s">
        <v>32</v>
      </c>
      <c r="K34" s="105">
        <f>K25-K32</f>
        <v>214375</v>
      </c>
      <c r="L34" s="51" t="s">
        <v>32</v>
      </c>
      <c r="M34" s="2"/>
    </row>
    <row r="35" spans="1:13" ht="12.75">
      <c r="A35" s="109"/>
      <c r="B35" s="109"/>
      <c r="C35" s="79"/>
      <c r="D35" s="17"/>
      <c r="E35" s="51"/>
      <c r="F35" s="17"/>
      <c r="G35" s="51"/>
      <c r="H35" s="27"/>
      <c r="I35" s="17"/>
      <c r="J35" s="51"/>
      <c r="K35" s="17"/>
      <c r="L35" s="51"/>
      <c r="M35" s="2"/>
    </row>
    <row r="36" spans="1:13" ht="12.75">
      <c r="A36" s="122" t="s">
        <v>96</v>
      </c>
      <c r="B36" s="16"/>
      <c r="C36" s="81"/>
      <c r="D36" s="23"/>
      <c r="E36" s="23"/>
      <c r="F36" s="23"/>
      <c r="G36" s="23"/>
      <c r="H36" s="23"/>
      <c r="I36" s="23"/>
      <c r="J36" s="23"/>
      <c r="K36" s="23"/>
      <c r="L36" s="23"/>
      <c r="M36" s="2"/>
    </row>
    <row r="37" spans="1:13" ht="13.5" thickBot="1">
      <c r="A37" s="122" t="s">
        <v>97</v>
      </c>
      <c r="B37" s="4"/>
      <c r="C37" s="4"/>
      <c r="D37" s="23"/>
      <c r="E37" s="53"/>
      <c r="F37" s="18"/>
      <c r="G37" s="53"/>
      <c r="H37" s="16"/>
      <c r="I37" s="18"/>
      <c r="J37" s="53"/>
      <c r="K37" s="18"/>
      <c r="L37" s="53"/>
      <c r="M37" s="2"/>
    </row>
    <row r="38" spans="1:13" ht="21.75" customHeight="1" thickBot="1">
      <c r="A38" s="11"/>
      <c r="B38" s="119" t="s">
        <v>99</v>
      </c>
      <c r="C38" s="7" t="s">
        <v>21</v>
      </c>
      <c r="D38" s="59">
        <v>85000</v>
      </c>
      <c r="E38" s="54" t="s">
        <v>33</v>
      </c>
      <c r="F38" s="24">
        <f>D38</f>
        <v>85000</v>
      </c>
      <c r="G38" s="54" t="s">
        <v>33</v>
      </c>
      <c r="H38" s="10"/>
      <c r="I38" s="59">
        <v>85000</v>
      </c>
      <c r="J38" s="54" t="s">
        <v>33</v>
      </c>
      <c r="K38" s="24">
        <f>I38</f>
        <v>85000</v>
      </c>
      <c r="L38" s="54" t="s">
        <v>33</v>
      </c>
      <c r="M38" s="2"/>
    </row>
    <row r="39" spans="1:13" ht="21.75" customHeight="1" thickBot="1">
      <c r="A39" s="4"/>
      <c r="B39" s="119" t="s">
        <v>100</v>
      </c>
      <c r="C39" s="7" t="s">
        <v>22</v>
      </c>
      <c r="D39" s="59">
        <v>85000</v>
      </c>
      <c r="E39" s="54" t="s">
        <v>25</v>
      </c>
      <c r="F39" s="103">
        <f>D39</f>
        <v>85000</v>
      </c>
      <c r="G39" s="54" t="s">
        <v>25</v>
      </c>
      <c r="H39" s="10"/>
      <c r="I39" s="59">
        <v>85000</v>
      </c>
      <c r="J39" s="54" t="s">
        <v>25</v>
      </c>
      <c r="K39" s="103">
        <f>I39</f>
        <v>85000</v>
      </c>
      <c r="L39" s="54" t="s">
        <v>25</v>
      </c>
      <c r="M39" s="2"/>
    </row>
    <row r="40" spans="1:13" ht="4.5" customHeight="1">
      <c r="A40" s="4"/>
      <c r="B40" s="4"/>
      <c r="C40" s="4"/>
      <c r="D40" s="72"/>
      <c r="E40" s="51"/>
      <c r="F40" s="72"/>
      <c r="G40" s="51"/>
      <c r="H40" s="27"/>
      <c r="I40" s="72"/>
      <c r="J40" s="51"/>
      <c r="K40" s="72"/>
      <c r="L40" s="51"/>
      <c r="M40" s="2"/>
    </row>
    <row r="41" spans="1:12" s="8" customFormat="1" ht="12.75">
      <c r="A41" s="125" t="s">
        <v>101</v>
      </c>
      <c r="B41" s="16"/>
      <c r="C41" s="7" t="s">
        <v>24</v>
      </c>
      <c r="D41" s="101">
        <f>D38+D39</f>
        <v>170000</v>
      </c>
      <c r="E41" s="54" t="s">
        <v>34</v>
      </c>
      <c r="F41" s="101">
        <f>F38+F39</f>
        <v>170000</v>
      </c>
      <c r="G41" s="54" t="s">
        <v>34</v>
      </c>
      <c r="H41" s="10"/>
      <c r="I41" s="101">
        <f>I38+I39</f>
        <v>170000</v>
      </c>
      <c r="J41" s="54" t="s">
        <v>34</v>
      </c>
      <c r="K41" s="101">
        <f>K38+K39</f>
        <v>170000</v>
      </c>
      <c r="L41" s="54" t="s">
        <v>34</v>
      </c>
    </row>
    <row r="42" spans="1:12" s="8" customFormat="1" ht="12.75">
      <c r="A42" s="16"/>
      <c r="B42" s="16"/>
      <c r="C42" s="16"/>
      <c r="D42" s="10"/>
      <c r="E42" s="54"/>
      <c r="F42" s="10"/>
      <c r="G42" s="54"/>
      <c r="H42" s="10"/>
      <c r="I42" s="10"/>
      <c r="J42" s="54"/>
      <c r="K42" s="10"/>
      <c r="L42" s="54"/>
    </row>
    <row r="43" spans="1:13" ht="21.75" customHeight="1">
      <c r="A43" s="153" t="s">
        <v>102</v>
      </c>
      <c r="B43" s="153"/>
      <c r="C43" s="96"/>
      <c r="D43" s="102">
        <f>D34-D41</f>
        <v>81575</v>
      </c>
      <c r="E43" s="55" t="s">
        <v>35</v>
      </c>
      <c r="F43" s="102">
        <f>F34-F41</f>
        <v>10012.5</v>
      </c>
      <c r="G43" s="55" t="s">
        <v>35</v>
      </c>
      <c r="H43" s="30"/>
      <c r="I43" s="102">
        <f>I34-I41</f>
        <v>129450</v>
      </c>
      <c r="J43" s="55" t="s">
        <v>35</v>
      </c>
      <c r="K43" s="102">
        <f>K34-K41</f>
        <v>44375</v>
      </c>
      <c r="L43" s="55" t="s">
        <v>35</v>
      </c>
      <c r="M43" s="2"/>
    </row>
    <row r="44" spans="1:13" ht="9.75" customHeight="1">
      <c r="A44" s="80"/>
      <c r="B44" s="80"/>
      <c r="C44" s="96"/>
      <c r="D44" s="30"/>
      <c r="E44" s="55"/>
      <c r="F44" s="30"/>
      <c r="G44" s="55"/>
      <c r="H44" s="30"/>
      <c r="I44" s="30"/>
      <c r="J44" s="55"/>
      <c r="K44" s="30"/>
      <c r="L44" s="55"/>
      <c r="M44" s="2"/>
    </row>
    <row r="45" spans="1:13" ht="12.75">
      <c r="A45" s="64"/>
      <c r="B45" s="32" t="s">
        <v>103</v>
      </c>
      <c r="C45" s="97"/>
      <c r="D45" s="30"/>
      <c r="E45" s="54"/>
      <c r="F45" s="30"/>
      <c r="G45" s="54"/>
      <c r="H45" s="30"/>
      <c r="I45" s="30"/>
      <c r="J45" s="54"/>
      <c r="K45" s="30"/>
      <c r="L45" s="54"/>
      <c r="M45" s="2"/>
    </row>
    <row r="46" spans="1:13" ht="7.5" customHeight="1">
      <c r="A46" s="4"/>
      <c r="B46" s="6"/>
      <c r="C46" s="4"/>
      <c r="D46" s="10"/>
      <c r="E46" s="54"/>
      <c r="F46" s="10"/>
      <c r="G46" s="54"/>
      <c r="H46" s="10"/>
      <c r="I46" s="10"/>
      <c r="J46" s="54"/>
      <c r="K46" s="10"/>
      <c r="L46" s="54"/>
      <c r="M46" s="2"/>
    </row>
    <row r="47" spans="1:13" ht="12.75">
      <c r="A47" s="169" t="s">
        <v>104</v>
      </c>
      <c r="B47" s="169"/>
      <c r="C47" s="16"/>
      <c r="D47" s="10"/>
      <c r="E47" s="54"/>
      <c r="F47" s="10"/>
      <c r="G47" s="54"/>
      <c r="H47" s="10"/>
      <c r="I47" s="10"/>
      <c r="J47" s="54"/>
      <c r="K47" s="10"/>
      <c r="L47" s="54"/>
      <c r="M47" s="2"/>
    </row>
    <row r="48" spans="1:13" ht="15.75" thickBot="1">
      <c r="A48" s="122" t="s">
        <v>97</v>
      </c>
      <c r="B48" s="117"/>
      <c r="C48" s="4"/>
      <c r="D48" s="52"/>
      <c r="E48" s="52"/>
      <c r="F48" s="52"/>
      <c r="G48" s="52"/>
      <c r="H48" s="29"/>
      <c r="I48" s="52"/>
      <c r="J48" s="52"/>
      <c r="K48" s="52"/>
      <c r="L48" s="52"/>
      <c r="M48" s="2"/>
    </row>
    <row r="49" spans="1:12" ht="21.75" customHeight="1" thickBot="1">
      <c r="A49" s="11"/>
      <c r="B49" s="119" t="s">
        <v>105</v>
      </c>
      <c r="C49" s="7" t="s">
        <v>23</v>
      </c>
      <c r="D49" s="24">
        <f>D38</f>
        <v>85000</v>
      </c>
      <c r="E49" s="54" t="s">
        <v>43</v>
      </c>
      <c r="F49" s="59">
        <v>59500</v>
      </c>
      <c r="G49" s="54" t="s">
        <v>36</v>
      </c>
      <c r="H49" s="10"/>
      <c r="I49" s="24">
        <f>I38</f>
        <v>85000</v>
      </c>
      <c r="J49" s="54" t="s">
        <v>43</v>
      </c>
      <c r="K49" s="59">
        <v>59500</v>
      </c>
      <c r="L49" s="54" t="s">
        <v>36</v>
      </c>
    </row>
    <row r="50" spans="1:12" ht="21.75" customHeight="1" thickBot="1">
      <c r="A50" s="4"/>
      <c r="B50" s="119" t="s">
        <v>106</v>
      </c>
      <c r="C50" s="7" t="s">
        <v>23</v>
      </c>
      <c r="D50" s="103">
        <f>D39</f>
        <v>85000</v>
      </c>
      <c r="E50" s="54" t="s">
        <v>44</v>
      </c>
      <c r="F50" s="59">
        <v>59500</v>
      </c>
      <c r="G50" s="54" t="s">
        <v>26</v>
      </c>
      <c r="H50" s="10"/>
      <c r="I50" s="103">
        <f>I39</f>
        <v>85000</v>
      </c>
      <c r="J50" s="54" t="s">
        <v>44</v>
      </c>
      <c r="K50" s="59">
        <v>59500</v>
      </c>
      <c r="L50" s="54" t="s">
        <v>26</v>
      </c>
    </row>
    <row r="51" spans="1:13" ht="4.5" customHeight="1">
      <c r="A51" s="4"/>
      <c r="B51" s="4"/>
      <c r="C51" s="4"/>
      <c r="D51" s="72"/>
      <c r="E51" s="51"/>
      <c r="F51" s="72"/>
      <c r="G51" s="51"/>
      <c r="H51" s="27"/>
      <c r="I51" s="72"/>
      <c r="J51" s="51"/>
      <c r="K51" s="72"/>
      <c r="L51" s="51"/>
      <c r="M51" s="2"/>
    </row>
    <row r="52" spans="1:12" s="8" customFormat="1" ht="12.75">
      <c r="A52" s="125" t="s">
        <v>101</v>
      </c>
      <c r="B52" s="16"/>
      <c r="C52" s="16"/>
      <c r="D52" s="101">
        <f>D49+D50</f>
        <v>170000</v>
      </c>
      <c r="E52" s="54" t="s">
        <v>37</v>
      </c>
      <c r="F52" s="101">
        <f>F49+F50</f>
        <v>119000</v>
      </c>
      <c r="G52" s="54" t="s">
        <v>37</v>
      </c>
      <c r="H52" s="10"/>
      <c r="I52" s="101">
        <f>I49+I50</f>
        <v>170000</v>
      </c>
      <c r="J52" s="54" t="s">
        <v>37</v>
      </c>
      <c r="K52" s="101">
        <f>K49+K50</f>
        <v>119000</v>
      </c>
      <c r="L52" s="54" t="s">
        <v>37</v>
      </c>
    </row>
    <row r="53" spans="1:12" ht="12.75">
      <c r="A53" s="4"/>
      <c r="B53" s="4"/>
      <c r="C53" s="4"/>
      <c r="D53" s="24"/>
      <c r="E53" s="54"/>
      <c r="F53" s="24"/>
      <c r="G53" s="54"/>
      <c r="H53" s="10"/>
      <c r="I53" s="24"/>
      <c r="J53" s="54"/>
      <c r="K53" s="24"/>
      <c r="L53" s="54"/>
    </row>
    <row r="54" spans="1:12" ht="26.25" customHeight="1">
      <c r="A54" s="153" t="s">
        <v>107</v>
      </c>
      <c r="B54" s="153"/>
      <c r="C54" s="80"/>
      <c r="D54" s="102">
        <f>D34-D52</f>
        <v>81575</v>
      </c>
      <c r="E54" s="55" t="s">
        <v>38</v>
      </c>
      <c r="F54" s="102">
        <f>F34-F52</f>
        <v>61012.5</v>
      </c>
      <c r="G54" s="55" t="s">
        <v>38</v>
      </c>
      <c r="H54" s="30"/>
      <c r="I54" s="102">
        <f>I34-I52</f>
        <v>129450</v>
      </c>
      <c r="J54" s="55" t="s">
        <v>38</v>
      </c>
      <c r="K54" s="102">
        <f>K34-K52</f>
        <v>95375</v>
      </c>
      <c r="L54" s="55" t="s">
        <v>38</v>
      </c>
    </row>
    <row r="55" spans="1:13" s="8" customFormat="1" ht="7.5" customHeight="1">
      <c r="A55" s="16"/>
      <c r="B55" s="64"/>
      <c r="C55" s="64"/>
      <c r="D55" s="71"/>
      <c r="E55" s="55"/>
      <c r="F55" s="30"/>
      <c r="G55" s="55"/>
      <c r="H55" s="30"/>
      <c r="I55" s="71"/>
      <c r="J55" s="55"/>
      <c r="K55" s="30"/>
      <c r="L55" s="55"/>
      <c r="M55" s="31"/>
    </row>
    <row r="56" spans="1:13" s="8" customFormat="1" ht="13.5" thickBot="1">
      <c r="A56" s="125" t="s">
        <v>80</v>
      </c>
      <c r="B56" s="64"/>
      <c r="C56" s="64"/>
      <c r="D56" s="71"/>
      <c r="E56" s="55"/>
      <c r="F56" s="30"/>
      <c r="G56" s="55"/>
      <c r="H56" s="30"/>
      <c r="I56" s="71"/>
      <c r="J56" s="55"/>
      <c r="K56" s="30"/>
      <c r="L56" s="55"/>
      <c r="M56" s="31"/>
    </row>
    <row r="57" spans="1:13" s="8" customFormat="1" ht="13.5" thickBot="1">
      <c r="A57" s="18"/>
      <c r="B57" s="120" t="s">
        <v>108</v>
      </c>
      <c r="C57" s="16"/>
      <c r="D57" s="58"/>
      <c r="E57" s="53" t="s">
        <v>39</v>
      </c>
      <c r="F57" s="58"/>
      <c r="G57" s="53" t="s">
        <v>39</v>
      </c>
      <c r="H57" s="29"/>
      <c r="I57" s="58"/>
      <c r="J57" s="53" t="s">
        <v>39</v>
      </c>
      <c r="K57" s="58"/>
      <c r="L57" s="53" t="s">
        <v>39</v>
      </c>
      <c r="M57" s="31"/>
    </row>
    <row r="58" spans="1:13" s="8" customFormat="1" ht="13.5" thickBot="1">
      <c r="A58" s="18"/>
      <c r="B58" s="120" t="s">
        <v>109</v>
      </c>
      <c r="C58" s="16"/>
      <c r="D58" s="58"/>
      <c r="E58" s="53" t="s">
        <v>27</v>
      </c>
      <c r="F58" s="58"/>
      <c r="G58" s="53" t="s">
        <v>27</v>
      </c>
      <c r="H58" s="29"/>
      <c r="I58" s="74"/>
      <c r="J58" s="53" t="s">
        <v>27</v>
      </c>
      <c r="K58" s="58"/>
      <c r="L58" s="53" t="s">
        <v>27</v>
      </c>
      <c r="M58" s="31"/>
    </row>
    <row r="59" spans="1:13" s="8" customFormat="1" ht="13.5" thickBot="1">
      <c r="A59" s="18"/>
      <c r="B59" s="120" t="s">
        <v>110</v>
      </c>
      <c r="C59" s="16"/>
      <c r="D59" s="58"/>
      <c r="E59" s="53" t="s">
        <v>11</v>
      </c>
      <c r="F59" s="58"/>
      <c r="G59" s="53" t="s">
        <v>11</v>
      </c>
      <c r="H59" s="29"/>
      <c r="I59" s="58"/>
      <c r="J59" s="53" t="s">
        <v>11</v>
      </c>
      <c r="K59" s="74"/>
      <c r="L59" s="53" t="s">
        <v>11</v>
      </c>
      <c r="M59" s="31"/>
    </row>
    <row r="60" spans="1:13" s="8" customFormat="1" ht="13.5" thickBot="1">
      <c r="A60" s="18"/>
      <c r="B60" s="120" t="s">
        <v>111</v>
      </c>
      <c r="C60" s="16"/>
      <c r="D60" s="58"/>
      <c r="E60" s="53" t="s">
        <v>12</v>
      </c>
      <c r="F60" s="58"/>
      <c r="G60" s="53" t="s">
        <v>12</v>
      </c>
      <c r="H60" s="29"/>
      <c r="I60" s="58"/>
      <c r="J60" s="53" t="s">
        <v>12</v>
      </c>
      <c r="K60" s="58"/>
      <c r="L60" s="53" t="s">
        <v>12</v>
      </c>
      <c r="M60" s="31"/>
    </row>
    <row r="61" spans="1:13" s="8" customFormat="1" ht="13.5" thickBot="1">
      <c r="A61" s="18"/>
      <c r="B61" s="120" t="s">
        <v>112</v>
      </c>
      <c r="C61" s="16"/>
      <c r="D61" s="58"/>
      <c r="E61" s="53" t="s">
        <v>13</v>
      </c>
      <c r="F61" s="58"/>
      <c r="G61" s="53" t="s">
        <v>13</v>
      </c>
      <c r="H61" s="29"/>
      <c r="I61" s="75"/>
      <c r="J61" s="53" t="s">
        <v>13</v>
      </c>
      <c r="K61" s="58"/>
      <c r="L61" s="53" t="s">
        <v>13</v>
      </c>
      <c r="M61" s="31"/>
    </row>
    <row r="62" spans="1:13" ht="4.5" customHeight="1">
      <c r="A62" s="4"/>
      <c r="B62" s="4"/>
      <c r="C62" s="4"/>
      <c r="D62" s="72"/>
      <c r="E62" s="51"/>
      <c r="F62" s="72"/>
      <c r="G62" s="51"/>
      <c r="H62" s="27"/>
      <c r="I62" s="72"/>
      <c r="J62" s="51"/>
      <c r="K62" s="72"/>
      <c r="L62" s="51"/>
      <c r="M62" s="2"/>
    </row>
    <row r="63" spans="1:12" s="8" customFormat="1" ht="12.75">
      <c r="A63" s="125" t="s">
        <v>113</v>
      </c>
      <c r="B63" s="16"/>
      <c r="C63" s="16"/>
      <c r="D63" s="101">
        <f>SUM(D57:D61)</f>
        <v>0</v>
      </c>
      <c r="E63" s="54" t="s">
        <v>40</v>
      </c>
      <c r="F63" s="101">
        <f>SUM(F57:F61)</f>
        <v>0</v>
      </c>
      <c r="G63" s="54" t="s">
        <v>40</v>
      </c>
      <c r="H63" s="10"/>
      <c r="I63" s="101">
        <f>SUM(I57:I61)</f>
        <v>0</v>
      </c>
      <c r="J63" s="54" t="s">
        <v>40</v>
      </c>
      <c r="K63" s="101">
        <f>SUM(K57:K61)</f>
        <v>0</v>
      </c>
      <c r="L63" s="54" t="s">
        <v>40</v>
      </c>
    </row>
    <row r="64" spans="1:13" s="8" customFormat="1" ht="6" customHeight="1">
      <c r="A64" s="4"/>
      <c r="B64" s="14"/>
      <c r="C64" s="14"/>
      <c r="D64" s="17"/>
      <c r="E64" s="51"/>
      <c r="F64" s="17"/>
      <c r="G64" s="51"/>
      <c r="H64" s="28"/>
      <c r="I64" s="17"/>
      <c r="J64" s="51"/>
      <c r="K64" s="17"/>
      <c r="L64" s="51"/>
      <c r="M64" s="31"/>
    </row>
    <row r="65" spans="1:13" s="8" customFormat="1" ht="13.5" thickBot="1">
      <c r="A65" s="125" t="s">
        <v>114</v>
      </c>
      <c r="B65" s="14"/>
      <c r="C65" s="14"/>
      <c r="D65" s="104">
        <f>D43-D63</f>
        <v>81575</v>
      </c>
      <c r="E65" s="51" t="s">
        <v>41</v>
      </c>
      <c r="F65" s="104">
        <f>F43-F63</f>
        <v>10012.5</v>
      </c>
      <c r="G65" s="51" t="s">
        <v>41</v>
      </c>
      <c r="H65" s="28"/>
      <c r="I65" s="104">
        <f>I43-I63</f>
        <v>129450</v>
      </c>
      <c r="J65" s="51" t="s">
        <v>41</v>
      </c>
      <c r="K65" s="104">
        <f>K43-K63</f>
        <v>44375</v>
      </c>
      <c r="L65" s="51" t="s">
        <v>41</v>
      </c>
      <c r="M65" s="31"/>
    </row>
    <row r="66" spans="1:13" s="8" customFormat="1" ht="7.5" customHeight="1" thickTop="1">
      <c r="A66" s="4"/>
      <c r="B66" s="14"/>
      <c r="C66" s="14"/>
      <c r="D66" s="17"/>
      <c r="E66" s="51"/>
      <c r="F66" s="17"/>
      <c r="G66" s="51"/>
      <c r="H66" s="28"/>
      <c r="I66" s="17"/>
      <c r="J66" s="51"/>
      <c r="K66" s="17"/>
      <c r="L66" s="51"/>
      <c r="M66" s="31"/>
    </row>
    <row r="67" spans="1:13" s="8" customFormat="1" ht="13.5" thickBot="1">
      <c r="A67" s="125" t="s">
        <v>121</v>
      </c>
      <c r="B67" s="14"/>
      <c r="C67" s="14"/>
      <c r="D67" s="104">
        <f>D54-D63</f>
        <v>81575</v>
      </c>
      <c r="E67" s="51" t="s">
        <v>42</v>
      </c>
      <c r="F67" s="104">
        <f>F54-F63</f>
        <v>61012.5</v>
      </c>
      <c r="G67" s="51" t="s">
        <v>42</v>
      </c>
      <c r="H67" s="28"/>
      <c r="I67" s="104">
        <f>I54-I63</f>
        <v>129450</v>
      </c>
      <c r="J67" s="51" t="s">
        <v>42</v>
      </c>
      <c r="K67" s="104">
        <f>K54-K63</f>
        <v>95375</v>
      </c>
      <c r="L67" s="51" t="s">
        <v>42</v>
      </c>
      <c r="M67" s="31"/>
    </row>
    <row r="68" spans="1:12" ht="13.5" thickTop="1">
      <c r="A68" s="20"/>
      <c r="B68" s="4"/>
      <c r="C68" s="4"/>
      <c r="D68" s="7"/>
      <c r="E68" s="56"/>
      <c r="F68" s="4"/>
      <c r="G68" s="56"/>
      <c r="H68" s="16"/>
      <c r="I68" s="4"/>
      <c r="J68" s="56"/>
      <c r="K68" s="7"/>
      <c r="L68" s="56"/>
    </row>
    <row r="69" spans="1:11" ht="12.75">
      <c r="A69" s="126" t="s">
        <v>122</v>
      </c>
      <c r="B69" s="4"/>
      <c r="C69" s="4"/>
      <c r="D69" s="7"/>
      <c r="E69" s="56"/>
      <c r="F69" s="4"/>
      <c r="G69" s="52"/>
      <c r="H69" s="16"/>
      <c r="I69" s="4"/>
      <c r="J69" s="16"/>
      <c r="K69" s="7"/>
    </row>
    <row r="70" spans="1:12" ht="26.25" customHeight="1">
      <c r="A70" s="161" t="s">
        <v>123</v>
      </c>
      <c r="B70" s="162"/>
      <c r="C70" s="76"/>
      <c r="D70" s="76"/>
      <c r="E70" s="76"/>
      <c r="F70" s="76"/>
      <c r="G70" s="76"/>
      <c r="H70" s="76"/>
      <c r="I70" s="76"/>
      <c r="J70" s="76"/>
      <c r="K70" s="76"/>
      <c r="L70" s="73"/>
    </row>
    <row r="71" spans="1:12" ht="26.25" customHeight="1">
      <c r="A71" s="136">
        <v>1</v>
      </c>
      <c r="B71" s="163" t="str">
        <f>CONCATENATE("Projected Annual Billable hours of ",D9," and ",I9," respectively for a full-time 3rd year and 5th year associate.")</f>
        <v>Projected Annual Billable hours of 1650 and 1800 respectively for a full-time 3rd year and 5th year associate.</v>
      </c>
      <c r="C71" s="163"/>
      <c r="D71" s="170" t="s">
        <v>124</v>
      </c>
      <c r="E71" s="171"/>
      <c r="F71" s="171"/>
      <c r="G71" s="171"/>
      <c r="H71" s="18"/>
      <c r="I71" s="18"/>
      <c r="J71" s="18"/>
      <c r="K71" s="18"/>
      <c r="L71" s="73"/>
    </row>
    <row r="72" spans="1:12" ht="26.25" customHeight="1">
      <c r="A72" s="137">
        <f>A71+1</f>
        <v>2</v>
      </c>
      <c r="B72" s="159" t="str">
        <f>CONCATENATE("% of Full Time Hours of 100% for a full-time associate and an FWA of ",F11*100,"%.")</f>
        <v>% of Full Time Hours of 100% for a full-time associate and an FWA of 70%.</v>
      </c>
      <c r="C72" s="159"/>
      <c r="D72" s="172" t="s">
        <v>164</v>
      </c>
      <c r="E72" s="173"/>
      <c r="F72" s="173"/>
      <c r="G72" s="173"/>
      <c r="H72" s="18"/>
      <c r="I72" s="18"/>
      <c r="J72" s="18"/>
      <c r="K72" s="18"/>
      <c r="L72" s="73"/>
    </row>
    <row r="73" spans="1:12" ht="12.75" customHeight="1">
      <c r="A73" s="137">
        <f aca="true" t="shared" si="0" ref="A73:A81">A72+1</f>
        <v>3</v>
      </c>
      <c r="B73" s="159" t="str">
        <f>CONCATENATE("Discount Rate of ",D13*100,"% to calculate realized revenue.")</f>
        <v>Discount Rate of 5% to calculate realized revenue.</v>
      </c>
      <c r="C73" s="159"/>
      <c r="D73" s="174" t="s">
        <v>125</v>
      </c>
      <c r="E73" s="175"/>
      <c r="F73" s="175"/>
      <c r="G73" s="175"/>
      <c r="H73" s="18"/>
      <c r="I73" s="18"/>
      <c r="J73" s="18"/>
      <c r="K73" s="18"/>
      <c r="L73" s="73"/>
    </row>
    <row r="74" spans="1:12" ht="22.5" customHeight="1">
      <c r="A74" s="137">
        <f t="shared" si="0"/>
        <v>4</v>
      </c>
      <c r="B74" s="159" t="str">
        <f>CONCATENATE("Benefits Rate of ",D15*100,"% of Annual Base Salary for a full-time associate.")</f>
        <v>Benefits Rate of 12% of Annual Base Salary for a full-time associate.</v>
      </c>
      <c r="C74" s="159"/>
      <c r="D74" s="174" t="s">
        <v>126</v>
      </c>
      <c r="E74" s="175"/>
      <c r="F74" s="175"/>
      <c r="G74" s="175"/>
      <c r="H74" s="18"/>
      <c r="I74" s="18"/>
      <c r="J74" s="18"/>
      <c r="K74" s="18"/>
      <c r="L74" s="73"/>
    </row>
    <row r="75" spans="1:12" ht="26.25" customHeight="1">
      <c r="A75" s="137">
        <f t="shared" si="0"/>
        <v>5</v>
      </c>
      <c r="B75" s="159" t="str">
        <f>CONCATENATE("Bonus Rate of ",D17*100,"% of Annual Base Salary for a full-time associate and ",F17*100,"% for an FWA.")</f>
        <v>Bonus Rate of 10% of Annual Base Salary for a full-time associate and 0% for an FWA.</v>
      </c>
      <c r="C75" s="159"/>
      <c r="D75" s="172" t="s">
        <v>165</v>
      </c>
      <c r="E75" s="173"/>
      <c r="F75" s="173"/>
      <c r="G75" s="173"/>
      <c r="H75" s="18"/>
      <c r="I75" s="18"/>
      <c r="J75" s="18"/>
      <c r="K75" s="18"/>
      <c r="L75" s="73"/>
    </row>
    <row r="76" spans="1:12" ht="26.25" customHeight="1">
      <c r="A76" s="137">
        <f t="shared" si="0"/>
        <v>6</v>
      </c>
      <c r="B76" s="159" t="str">
        <f>CONCATENATE("Standard billing rates of $",D21," and $",I21," for a 3rd year and 5th year associate, respectively.")</f>
        <v>Standard billing rates of $250 and $275 for a 3rd year and 5th year associate, respectively.</v>
      </c>
      <c r="C76" s="159"/>
      <c r="D76" s="172" t="s">
        <v>127</v>
      </c>
      <c r="E76" s="173"/>
      <c r="F76" s="173"/>
      <c r="G76" s="173"/>
      <c r="H76" s="18"/>
      <c r="I76" s="18"/>
      <c r="J76" s="18"/>
      <c r="K76" s="18"/>
      <c r="L76" s="73"/>
    </row>
    <row r="77" spans="1:12" ht="47.25" customHeight="1">
      <c r="A77" s="137">
        <f t="shared" si="0"/>
        <v>7</v>
      </c>
      <c r="B77" s="159" t="str">
        <f>CONCATENATE("Annual Base Salary of $",D28/1000,",000 and $",I28/1000,",000 for a 3rd year and 5th year associate, respectively.  The Annual Base Salary for an FWA has been assumed to equal 70% of the Annual Base Salary for a full-time associate.")</f>
        <v>Annual Base Salary of $115,000 and $140,000 for a 3rd year and 5th year associate, respectively.  The Annual Base Salary for an FWA has been assumed to equal 70% of the Annual Base Salary for a full-time associate.</v>
      </c>
      <c r="C77" s="159"/>
      <c r="D77" s="172" t="s">
        <v>166</v>
      </c>
      <c r="E77" s="173"/>
      <c r="F77" s="173"/>
      <c r="G77" s="173"/>
      <c r="H77" s="18"/>
      <c r="I77" s="18"/>
      <c r="J77" s="18"/>
      <c r="K77" s="18"/>
      <c r="L77" s="73"/>
    </row>
    <row r="78" spans="1:12" ht="12.75" customHeight="1">
      <c r="A78" s="137">
        <f t="shared" si="0"/>
        <v>8</v>
      </c>
      <c r="B78" s="159" t="str">
        <f>CONCATENATE("Direct Overhead costs of $",D38/1000,",000.")</f>
        <v>Direct Overhead costs of $85,000.</v>
      </c>
      <c r="C78" s="159"/>
      <c r="D78" s="174" t="s">
        <v>128</v>
      </c>
      <c r="E78" s="175"/>
      <c r="F78" s="175"/>
      <c r="G78" s="175"/>
      <c r="H78" s="18"/>
      <c r="I78" s="18"/>
      <c r="J78" s="18"/>
      <c r="K78" s="18"/>
      <c r="L78" s="73"/>
    </row>
    <row r="79" spans="1:11" ht="12.75" customHeight="1">
      <c r="A79" s="137">
        <f t="shared" si="0"/>
        <v>9</v>
      </c>
      <c r="B79" s="159" t="str">
        <f>CONCATENATE("Indirect Overhead costs of $",D39/1000,",000.")</f>
        <v>Indirect Overhead costs of $85,000.</v>
      </c>
      <c r="C79" s="159"/>
      <c r="D79" s="174" t="s">
        <v>129</v>
      </c>
      <c r="E79" s="175"/>
      <c r="F79" s="175"/>
      <c r="G79" s="175"/>
      <c r="H79" s="4"/>
      <c r="I79" s="4"/>
      <c r="J79" s="4"/>
      <c r="K79" s="4"/>
    </row>
    <row r="80" spans="1:11" ht="22.5" customHeight="1">
      <c r="A80" s="137">
        <f t="shared" si="0"/>
        <v>10</v>
      </c>
      <c r="B80" s="159" t="str">
        <f>CONCATENATE("A assumes that overheads are allocated fully to associates on an FWA.")</f>
        <v>A assumes that overheads are allocated fully to associates on an FWA.</v>
      </c>
      <c r="C80" s="159"/>
      <c r="D80" s="174" t="s">
        <v>167</v>
      </c>
      <c r="E80" s="175"/>
      <c r="F80" s="175"/>
      <c r="G80" s="175"/>
      <c r="H80" s="4"/>
      <c r="I80" s="4"/>
      <c r="J80" s="4"/>
      <c r="K80" s="4"/>
    </row>
    <row r="81" spans="1:11" ht="35.25" customHeight="1">
      <c r="A81" s="98">
        <f t="shared" si="0"/>
        <v>11</v>
      </c>
      <c r="B81" s="160" t="str">
        <f>CONCATENATE("In B, FWA direct and indirect overhead is $",ROUNDDOWN(F49/1000,-0.5),",500 and $",ROUNDDOWN(F50/1000,-0.05),",500, respectively (70% of full-time overhead allocation).")</f>
        <v>In B, FWA direct and indirect overhead is $59,500 and $59,500, respectively (70% of full-time overhead allocation).</v>
      </c>
      <c r="C81" s="160"/>
      <c r="D81" s="176" t="s">
        <v>168</v>
      </c>
      <c r="E81" s="177"/>
      <c r="F81" s="177"/>
      <c r="G81" s="177"/>
      <c r="H81" s="4"/>
      <c r="I81" s="4"/>
      <c r="J81" s="4"/>
      <c r="K81" s="4"/>
    </row>
    <row r="82" spans="1:11" ht="12.75">
      <c r="A82" s="65"/>
      <c r="B82" s="65"/>
      <c r="C82" s="65"/>
      <c r="D82" s="65"/>
      <c r="E82" s="65"/>
      <c r="F82" s="65"/>
      <c r="G82" s="65"/>
      <c r="H82" s="65"/>
      <c r="I82" s="65"/>
      <c r="J82" s="65"/>
      <c r="K82" s="65"/>
    </row>
    <row r="83" spans="1:11" ht="12.75">
      <c r="A83" s="65"/>
      <c r="B83" s="65"/>
      <c r="C83" s="65"/>
      <c r="D83" s="65"/>
      <c r="E83" s="65"/>
      <c r="F83" s="65"/>
      <c r="G83" s="65"/>
      <c r="H83" s="65"/>
      <c r="I83" s="65"/>
      <c r="J83" s="65"/>
      <c r="K83" s="65"/>
    </row>
    <row r="84" spans="1:11" ht="12.75">
      <c r="A84" s="65"/>
      <c r="B84" s="65"/>
      <c r="C84" s="65"/>
      <c r="D84" s="65"/>
      <c r="E84" s="65"/>
      <c r="F84" s="65"/>
      <c r="G84" s="65"/>
      <c r="H84" s="65"/>
      <c r="I84" s="65"/>
      <c r="J84" s="65"/>
      <c r="K84" s="65"/>
    </row>
    <row r="85" spans="1:11" ht="12.75">
      <c r="A85" s="65"/>
      <c r="B85" s="65"/>
      <c r="C85" s="65"/>
      <c r="D85" s="65"/>
      <c r="E85" s="65"/>
      <c r="F85" s="65"/>
      <c r="G85" s="65"/>
      <c r="H85" s="65"/>
      <c r="I85" s="65"/>
      <c r="J85" s="65"/>
      <c r="K85" s="65"/>
    </row>
    <row r="86" spans="1:11" ht="12.75">
      <c r="A86" s="65"/>
      <c r="B86" s="65"/>
      <c r="C86" s="65"/>
      <c r="D86" s="65"/>
      <c r="E86" s="65"/>
      <c r="F86" s="65"/>
      <c r="G86" s="65"/>
      <c r="H86" s="65"/>
      <c r="I86" s="65"/>
      <c r="J86" s="65"/>
      <c r="K86" s="65"/>
    </row>
  </sheetData>
  <sheetProtection/>
  <mergeCells count="32">
    <mergeCell ref="D81:G81"/>
    <mergeCell ref="D76:G76"/>
    <mergeCell ref="D77:G77"/>
    <mergeCell ref="D78:G78"/>
    <mergeCell ref="D79:G79"/>
    <mergeCell ref="D80:G80"/>
    <mergeCell ref="D71:G71"/>
    <mergeCell ref="D72:G72"/>
    <mergeCell ref="D73:G73"/>
    <mergeCell ref="D74:G74"/>
    <mergeCell ref="D75:G75"/>
    <mergeCell ref="A1:C1"/>
    <mergeCell ref="I1:K1"/>
    <mergeCell ref="A54:B54"/>
    <mergeCell ref="A4:C4"/>
    <mergeCell ref="D6:F6"/>
    <mergeCell ref="I6:K6"/>
    <mergeCell ref="A34:B34"/>
    <mergeCell ref="A43:B43"/>
    <mergeCell ref="A47:B47"/>
    <mergeCell ref="B79:C79"/>
    <mergeCell ref="B80:C80"/>
    <mergeCell ref="B81:C81"/>
    <mergeCell ref="A70:B70"/>
    <mergeCell ref="B71:C71"/>
    <mergeCell ref="B72:C72"/>
    <mergeCell ref="B73:C73"/>
    <mergeCell ref="B74:C74"/>
    <mergeCell ref="B75:C75"/>
    <mergeCell ref="B76:C76"/>
    <mergeCell ref="B77:C77"/>
    <mergeCell ref="B78:C78"/>
  </mergeCells>
  <printOptions horizontalCentered="1"/>
  <pageMargins left="0.35433070866141736" right="0.35433070866141736" top="0.4724409448818898" bottom="0.5118110236220472" header="0.5118110236220472" footer="0"/>
  <pageSetup firstPageNumber="10" useFirstPageNumber="1" fitToHeight="3" horizontalDpi="600" verticalDpi="600" orientation="landscape" scale="59" r:id="rId1"/>
  <headerFooter differentOddEven="1">
    <firstHeader>&amp;RCONTINUE ON NEXT PAGE</firstHeader>
    <firstFooter>&amp;CPage10</firstFooter>
  </headerFooter>
  <rowBreaks count="2" manualBreakCount="2">
    <brk id="35" max="11" man="1"/>
    <brk id="68" max="11" man="1"/>
  </rowBreaks>
</worksheet>
</file>

<file path=xl/worksheets/sheet6.xml><?xml version="1.0" encoding="utf-8"?>
<worksheet xmlns="http://schemas.openxmlformats.org/spreadsheetml/2006/main" xmlns:r="http://schemas.openxmlformats.org/officeDocument/2006/relationships">
  <sheetPr>
    <tabColor rgb="FF7030A0"/>
  </sheetPr>
  <dimension ref="A1:M86"/>
  <sheetViews>
    <sheetView showGridLines="0" zoomScaleSheetLayoutView="70" zoomScalePageLayoutView="90" workbookViewId="0" topLeftCell="B1">
      <selection activeCell="H114" sqref="H114"/>
    </sheetView>
  </sheetViews>
  <sheetFormatPr defaultColWidth="9.00390625" defaultRowHeight="11.25"/>
  <cols>
    <col min="1" max="1" width="2.75390625" style="21" customWidth="1"/>
    <col min="2" max="2" width="40.125" style="21" bestFit="1" customWidth="1"/>
    <col min="3" max="3" width="6.25390625" style="21" customWidth="1"/>
    <col min="4" max="4" width="9.875" style="21" customWidth="1"/>
    <col min="5" max="5" width="18.625" style="48" customWidth="1"/>
    <col min="6" max="6" width="10.625" style="21" customWidth="1"/>
    <col min="7" max="7" width="20.375" style="48" customWidth="1"/>
    <col min="8" max="8" width="2.00390625" style="31" customWidth="1"/>
    <col min="9" max="9" width="9.50390625" style="21" customWidth="1"/>
    <col min="10" max="10" width="18.25390625" style="31" customWidth="1"/>
    <col min="11" max="11" width="11.00390625" style="21" customWidth="1"/>
    <col min="12" max="12" width="19.50390625" style="67" customWidth="1"/>
    <col min="13" max="13" width="9.00390625" style="21" customWidth="1"/>
    <col min="14" max="14" width="9.00390625" style="2" customWidth="1"/>
    <col min="15" max="15" width="10.25390625" style="2" customWidth="1"/>
    <col min="16" max="16384" width="9.00390625" style="2" customWidth="1"/>
  </cols>
  <sheetData>
    <row r="1" spans="1:13" ht="33.75" customHeight="1">
      <c r="A1" s="164" t="s">
        <v>169</v>
      </c>
      <c r="B1" s="165"/>
      <c r="C1" s="165"/>
      <c r="D1" s="106"/>
      <c r="G1" s="99"/>
      <c r="I1" s="166"/>
      <c r="J1" s="167"/>
      <c r="K1" s="167"/>
      <c r="L1" s="167"/>
      <c r="M1" s="2"/>
    </row>
    <row r="2" spans="1:13" ht="7.5" customHeight="1">
      <c r="A2" s="111"/>
      <c r="B2" s="112"/>
      <c r="C2" s="112"/>
      <c r="M2" s="2"/>
    </row>
    <row r="3" spans="1:13" ht="12.75">
      <c r="A3" s="126" t="s">
        <v>116</v>
      </c>
      <c r="B3" s="71"/>
      <c r="C3" s="71"/>
      <c r="D3" s="7"/>
      <c r="E3" s="67"/>
      <c r="M3" s="2"/>
    </row>
    <row r="4" spans="1:12" s="94" customFormat="1" ht="33.75" customHeight="1">
      <c r="A4" s="168" t="s">
        <v>170</v>
      </c>
      <c r="B4" s="168"/>
      <c r="C4" s="168"/>
      <c r="D4" s="107"/>
      <c r="E4" s="76"/>
      <c r="F4" s="76"/>
      <c r="G4" s="76"/>
      <c r="H4" s="93"/>
      <c r="I4" s="93"/>
      <c r="J4" s="93"/>
      <c r="K4" s="93"/>
      <c r="L4" s="93"/>
    </row>
    <row r="5" spans="1:13" ht="6.75" customHeight="1">
      <c r="A5" s="15"/>
      <c r="D5" s="68"/>
      <c r="E5" s="45"/>
      <c r="F5" s="68"/>
      <c r="G5" s="45"/>
      <c r="H5" s="32"/>
      <c r="I5" s="68"/>
      <c r="J5" s="32"/>
      <c r="K5" s="68"/>
      <c r="M5" s="2"/>
    </row>
    <row r="6" spans="1:13" ht="12.75">
      <c r="A6" s="15"/>
      <c r="B6" s="69"/>
      <c r="C6" s="69"/>
      <c r="D6" s="156" t="s">
        <v>117</v>
      </c>
      <c r="E6" s="156"/>
      <c r="F6" s="156"/>
      <c r="G6" s="45"/>
      <c r="H6" s="36"/>
      <c r="I6" s="156" t="s">
        <v>138</v>
      </c>
      <c r="J6" s="156"/>
      <c r="K6" s="156"/>
      <c r="M6" s="2"/>
    </row>
    <row r="7" spans="1:13" ht="12.75">
      <c r="A7" s="4"/>
      <c r="B7" s="19"/>
      <c r="C7" s="19"/>
      <c r="D7" s="37" t="s">
        <v>88</v>
      </c>
      <c r="E7" s="46"/>
      <c r="F7" s="39" t="s">
        <v>161</v>
      </c>
      <c r="G7" s="45"/>
      <c r="H7" s="40"/>
      <c r="I7" s="37" t="s">
        <v>88</v>
      </c>
      <c r="J7" s="38"/>
      <c r="K7" s="39" t="s">
        <v>161</v>
      </c>
      <c r="M7" s="2"/>
    </row>
    <row r="8" spans="1:13" ht="13.5" thickBot="1">
      <c r="A8" s="4"/>
      <c r="B8" s="19"/>
      <c r="C8" s="19"/>
      <c r="D8" s="12"/>
      <c r="E8" s="47"/>
      <c r="F8" s="13"/>
      <c r="G8" s="45"/>
      <c r="H8" s="33"/>
      <c r="I8" s="12"/>
      <c r="J8" s="26"/>
      <c r="K8" s="13"/>
      <c r="M8" s="2"/>
    </row>
    <row r="9" spans="1:13" ht="13.5" thickBot="1">
      <c r="A9" s="4"/>
      <c r="B9" s="120" t="s">
        <v>119</v>
      </c>
      <c r="C9" s="7" t="s">
        <v>14</v>
      </c>
      <c r="D9" s="44">
        <v>1800</v>
      </c>
      <c r="E9" s="70" t="s">
        <v>0</v>
      </c>
      <c r="F9" s="61">
        <f>D9</f>
        <v>1800</v>
      </c>
      <c r="G9" s="70" t="s">
        <v>0</v>
      </c>
      <c r="H9" s="81"/>
      <c r="I9" s="44">
        <v>1900</v>
      </c>
      <c r="J9" s="70" t="s">
        <v>0</v>
      </c>
      <c r="K9" s="61">
        <f>I9</f>
        <v>1900</v>
      </c>
      <c r="L9" s="70" t="s">
        <v>0</v>
      </c>
      <c r="M9" s="2"/>
    </row>
    <row r="10" spans="1:13" ht="6" customHeight="1" thickBot="1">
      <c r="A10" s="4"/>
      <c r="B10" s="127"/>
      <c r="C10" s="19"/>
      <c r="D10" s="12"/>
      <c r="E10" s="47"/>
      <c r="F10" s="13"/>
      <c r="G10" s="47"/>
      <c r="H10" s="33"/>
      <c r="I10" s="12"/>
      <c r="J10" s="47"/>
      <c r="K10" s="13"/>
      <c r="L10" s="47"/>
      <c r="M10" s="2"/>
    </row>
    <row r="11" spans="1:12" ht="13.5" thickBot="1">
      <c r="A11" s="4"/>
      <c r="B11" s="120" t="s">
        <v>51</v>
      </c>
      <c r="C11" s="7" t="s">
        <v>15</v>
      </c>
      <c r="D11" s="34">
        <v>1</v>
      </c>
      <c r="E11" s="49" t="s">
        <v>1</v>
      </c>
      <c r="F11" s="34">
        <v>0.7</v>
      </c>
      <c r="G11" s="49" t="s">
        <v>1</v>
      </c>
      <c r="H11" s="81"/>
      <c r="I11" s="34">
        <v>1</v>
      </c>
      <c r="J11" s="49" t="s">
        <v>1</v>
      </c>
      <c r="K11" s="34">
        <v>0.7</v>
      </c>
      <c r="L11" s="49" t="s">
        <v>1</v>
      </c>
    </row>
    <row r="12" spans="1:12" ht="8.25" customHeight="1" thickBot="1">
      <c r="A12" s="4"/>
      <c r="B12" s="127"/>
      <c r="C12" s="19"/>
      <c r="D12" s="12"/>
      <c r="E12" s="47"/>
      <c r="F12" s="13"/>
      <c r="G12" s="47"/>
      <c r="H12" s="33"/>
      <c r="I12" s="12"/>
      <c r="J12" s="47"/>
      <c r="K12" s="13"/>
      <c r="L12" s="47"/>
    </row>
    <row r="13" spans="1:12" ht="13.5" thickBot="1">
      <c r="A13" s="4"/>
      <c r="B13" s="120" t="s">
        <v>52</v>
      </c>
      <c r="C13" s="7" t="s">
        <v>16</v>
      </c>
      <c r="D13" s="34">
        <v>0.05</v>
      </c>
      <c r="E13" s="49" t="s">
        <v>3</v>
      </c>
      <c r="F13" s="34">
        <f>D13</f>
        <v>0.05</v>
      </c>
      <c r="G13" s="49" t="s">
        <v>3</v>
      </c>
      <c r="H13" s="27"/>
      <c r="I13" s="34">
        <f>D13</f>
        <v>0.05</v>
      </c>
      <c r="J13" s="49" t="s">
        <v>3</v>
      </c>
      <c r="K13" s="34">
        <f>I13</f>
        <v>0.05</v>
      </c>
      <c r="L13" s="49" t="s">
        <v>3</v>
      </c>
    </row>
    <row r="14" spans="1:12" ht="6.75" customHeight="1" thickBot="1">
      <c r="A14" s="4"/>
      <c r="B14" s="127"/>
      <c r="C14" s="19"/>
      <c r="D14" s="12"/>
      <c r="E14" s="47"/>
      <c r="F14" s="13"/>
      <c r="G14" s="47"/>
      <c r="H14" s="33"/>
      <c r="I14" s="12"/>
      <c r="J14" s="47"/>
      <c r="K14" s="13"/>
      <c r="L14" s="47"/>
    </row>
    <row r="15" spans="1:12" ht="13.5" thickBot="1">
      <c r="A15" s="4"/>
      <c r="B15" s="120" t="s">
        <v>90</v>
      </c>
      <c r="C15" s="7" t="s">
        <v>17</v>
      </c>
      <c r="D15" s="34">
        <v>0.18</v>
      </c>
      <c r="E15" s="52" t="s">
        <v>2</v>
      </c>
      <c r="F15" s="77">
        <f>IF(F28=0,0,F29/F28)</f>
        <v>0.2571428571428571</v>
      </c>
      <c r="G15" s="52" t="s">
        <v>46</v>
      </c>
      <c r="H15" s="27"/>
      <c r="I15" s="34">
        <f>D15</f>
        <v>0.18</v>
      </c>
      <c r="J15" s="52" t="s">
        <v>2</v>
      </c>
      <c r="K15" s="77">
        <f>IF(K28=0,0,K29/K28)</f>
        <v>0.2571428571428571</v>
      </c>
      <c r="L15" s="52" t="s">
        <v>46</v>
      </c>
    </row>
    <row r="16" spans="1:13" s="8" customFormat="1" ht="6" customHeight="1" thickBot="1">
      <c r="A16" s="16"/>
      <c r="B16" s="120"/>
      <c r="C16" s="16"/>
      <c r="D16" s="27"/>
      <c r="E16" s="52"/>
      <c r="F16" s="62"/>
      <c r="G16" s="52"/>
      <c r="H16" s="27"/>
      <c r="I16" s="27"/>
      <c r="J16" s="52"/>
      <c r="K16" s="62"/>
      <c r="L16" s="52"/>
      <c r="M16" s="31"/>
    </row>
    <row r="17" spans="1:12" ht="13.5" thickBot="1">
      <c r="A17" s="4"/>
      <c r="B17" s="120" t="s">
        <v>91</v>
      </c>
      <c r="C17" s="7" t="s">
        <v>18</v>
      </c>
      <c r="D17" s="34">
        <v>0.15</v>
      </c>
      <c r="E17" s="52" t="s">
        <v>5</v>
      </c>
      <c r="F17" s="34">
        <v>0</v>
      </c>
      <c r="G17" s="52" t="s">
        <v>5</v>
      </c>
      <c r="H17" s="27"/>
      <c r="I17" s="34">
        <f>D17</f>
        <v>0.15</v>
      </c>
      <c r="J17" s="52" t="s">
        <v>5</v>
      </c>
      <c r="K17" s="34">
        <v>0</v>
      </c>
      <c r="L17" s="52" t="s">
        <v>5</v>
      </c>
    </row>
    <row r="18" spans="1:13" s="8" customFormat="1" ht="8.25" customHeight="1">
      <c r="A18" s="4"/>
      <c r="B18" s="16"/>
      <c r="C18" s="16"/>
      <c r="D18" s="27"/>
      <c r="E18" s="52"/>
      <c r="F18" s="27"/>
      <c r="G18" s="52"/>
      <c r="H18" s="27"/>
      <c r="I18" s="27"/>
      <c r="J18" s="52"/>
      <c r="K18" s="27"/>
      <c r="L18" s="52"/>
      <c r="M18" s="31"/>
    </row>
    <row r="19" spans="1:12" ht="12.75">
      <c r="A19" s="125" t="s">
        <v>92</v>
      </c>
      <c r="B19" s="7"/>
      <c r="C19" s="7"/>
      <c r="D19" s="9"/>
      <c r="E19" s="49"/>
      <c r="F19" s="9"/>
      <c r="G19" s="49"/>
      <c r="H19" s="27"/>
      <c r="I19" s="9"/>
      <c r="J19" s="49"/>
      <c r="K19" s="9"/>
      <c r="L19" s="49"/>
    </row>
    <row r="20" spans="1:12" ht="13.5" thickBot="1">
      <c r="A20" s="6"/>
      <c r="B20" s="120" t="s">
        <v>56</v>
      </c>
      <c r="C20" s="4"/>
      <c r="D20" s="78">
        <f>D9*D11</f>
        <v>1800</v>
      </c>
      <c r="E20" s="50" t="s">
        <v>6</v>
      </c>
      <c r="F20" s="78">
        <f>F9*F11</f>
        <v>1260</v>
      </c>
      <c r="G20" s="50" t="s">
        <v>6</v>
      </c>
      <c r="H20" s="27"/>
      <c r="I20" s="78">
        <f>I9*I11</f>
        <v>1900</v>
      </c>
      <c r="J20" s="50" t="s">
        <v>6</v>
      </c>
      <c r="K20" s="78">
        <f>K9*K11</f>
        <v>1330</v>
      </c>
      <c r="L20" s="50" t="s">
        <v>6</v>
      </c>
    </row>
    <row r="21" spans="1:13" ht="13.5" thickBot="1">
      <c r="A21" s="4"/>
      <c r="B21" s="120" t="s">
        <v>93</v>
      </c>
      <c r="C21" s="7" t="s">
        <v>19</v>
      </c>
      <c r="D21" s="57">
        <v>425</v>
      </c>
      <c r="E21" s="51" t="s">
        <v>7</v>
      </c>
      <c r="F21" s="57">
        <v>425</v>
      </c>
      <c r="G21" s="51" t="s">
        <v>7</v>
      </c>
      <c r="H21" s="27"/>
      <c r="I21" s="57">
        <v>525</v>
      </c>
      <c r="J21" s="51" t="s">
        <v>7</v>
      </c>
      <c r="K21" s="57">
        <v>525</v>
      </c>
      <c r="L21" s="51" t="s">
        <v>7</v>
      </c>
      <c r="M21" s="2"/>
    </row>
    <row r="22" spans="1:13" ht="4.5" customHeight="1">
      <c r="A22" s="4"/>
      <c r="B22" s="4"/>
      <c r="C22" s="4"/>
      <c r="D22" s="72"/>
      <c r="E22" s="51"/>
      <c r="F22" s="72"/>
      <c r="G22" s="51"/>
      <c r="H22" s="27"/>
      <c r="I22" s="72"/>
      <c r="J22" s="51"/>
      <c r="K22" s="72"/>
      <c r="L22" s="51"/>
      <c r="M22" s="2"/>
    </row>
    <row r="23" spans="1:13" ht="12.75">
      <c r="A23" s="125" t="s">
        <v>59</v>
      </c>
      <c r="C23" s="95"/>
      <c r="D23" s="17">
        <f>D20*D21</f>
        <v>765000</v>
      </c>
      <c r="E23" s="51" t="s">
        <v>8</v>
      </c>
      <c r="F23" s="17">
        <f>F20*F21</f>
        <v>535500</v>
      </c>
      <c r="G23" s="51" t="s">
        <v>8</v>
      </c>
      <c r="H23" s="27"/>
      <c r="I23" s="17">
        <f>I20*I21</f>
        <v>997500</v>
      </c>
      <c r="J23" s="51" t="s">
        <v>8</v>
      </c>
      <c r="K23" s="17">
        <f>K20*K21</f>
        <v>698250</v>
      </c>
      <c r="L23" s="51" t="s">
        <v>8</v>
      </c>
      <c r="M23" s="2"/>
    </row>
    <row r="24" spans="1:13" ht="12.75">
      <c r="A24" s="4"/>
      <c r="B24" s="120" t="s">
        <v>94</v>
      </c>
      <c r="C24" s="4"/>
      <c r="D24" s="22">
        <f>D13*D23</f>
        <v>38250</v>
      </c>
      <c r="E24" s="51" t="s">
        <v>28</v>
      </c>
      <c r="F24" s="22">
        <f>F13*F23</f>
        <v>26775</v>
      </c>
      <c r="G24" s="51" t="s">
        <v>28</v>
      </c>
      <c r="H24" s="27"/>
      <c r="I24" s="22">
        <f>I13*I23</f>
        <v>49875</v>
      </c>
      <c r="J24" s="51" t="s">
        <v>28</v>
      </c>
      <c r="K24" s="22">
        <f>K13*K23</f>
        <v>34912.5</v>
      </c>
      <c r="L24" s="51" t="s">
        <v>28</v>
      </c>
      <c r="M24" s="2"/>
    </row>
    <row r="25" spans="1:13" ht="12.75">
      <c r="A25" s="125" t="s">
        <v>63</v>
      </c>
      <c r="C25" s="95"/>
      <c r="D25" s="100">
        <f>D23-D24</f>
        <v>726750</v>
      </c>
      <c r="E25" s="51" t="s">
        <v>9</v>
      </c>
      <c r="F25" s="100">
        <f>F23-F24</f>
        <v>508725</v>
      </c>
      <c r="G25" s="51" t="s">
        <v>9</v>
      </c>
      <c r="H25" s="27"/>
      <c r="I25" s="100">
        <f>I23-I24</f>
        <v>947625</v>
      </c>
      <c r="J25" s="51" t="s">
        <v>9</v>
      </c>
      <c r="K25" s="100">
        <f>K23-K24</f>
        <v>663337.5</v>
      </c>
      <c r="L25" s="51" t="s">
        <v>9</v>
      </c>
      <c r="M25" s="2"/>
    </row>
    <row r="26" spans="1:13" ht="12.75">
      <c r="A26" s="4"/>
      <c r="C26" s="95"/>
      <c r="E26" s="21"/>
      <c r="G26" s="21"/>
      <c r="H26" s="21"/>
      <c r="J26" s="21"/>
      <c r="L26" s="21"/>
      <c r="M26" s="2"/>
    </row>
    <row r="27" spans="1:13" ht="13.5" thickBot="1">
      <c r="A27" s="125" t="s">
        <v>64</v>
      </c>
      <c r="B27" s="4"/>
      <c r="C27" s="4"/>
      <c r="D27" s="18"/>
      <c r="E27" s="52"/>
      <c r="F27" s="23"/>
      <c r="G27" s="52"/>
      <c r="H27" s="27"/>
      <c r="I27" s="18"/>
      <c r="J27" s="52"/>
      <c r="K27" s="18"/>
      <c r="L27" s="52"/>
      <c r="M27" s="2"/>
    </row>
    <row r="28" spans="1:12" ht="13.5" thickBot="1">
      <c r="A28" s="4"/>
      <c r="B28" s="120" t="s">
        <v>120</v>
      </c>
      <c r="C28" s="7" t="s">
        <v>20</v>
      </c>
      <c r="D28" s="58">
        <v>130000</v>
      </c>
      <c r="E28" s="53" t="s">
        <v>10</v>
      </c>
      <c r="F28" s="58">
        <v>91000</v>
      </c>
      <c r="G28" s="53" t="s">
        <v>10</v>
      </c>
      <c r="H28" s="27"/>
      <c r="I28" s="58">
        <v>170000</v>
      </c>
      <c r="J28" s="53" t="s">
        <v>10</v>
      </c>
      <c r="K28" s="58">
        <v>119000</v>
      </c>
      <c r="L28" s="53" t="s">
        <v>10</v>
      </c>
    </row>
    <row r="29" spans="1:13" ht="12.75">
      <c r="A29" s="4"/>
      <c r="B29" s="120" t="s">
        <v>67</v>
      </c>
      <c r="C29" s="16"/>
      <c r="D29" s="23">
        <f>D28*D15</f>
        <v>23400</v>
      </c>
      <c r="E29" s="53" t="s">
        <v>29</v>
      </c>
      <c r="F29" s="23">
        <f>D29</f>
        <v>23400</v>
      </c>
      <c r="G29" s="53" t="s">
        <v>45</v>
      </c>
      <c r="H29" s="27"/>
      <c r="I29" s="23">
        <f>I28*I15</f>
        <v>30600</v>
      </c>
      <c r="J29" s="53" t="s">
        <v>29</v>
      </c>
      <c r="K29" s="23">
        <f>I29</f>
        <v>30600</v>
      </c>
      <c r="L29" s="53" t="s">
        <v>45</v>
      </c>
      <c r="M29" s="2"/>
    </row>
    <row r="30" spans="1:13" ht="12.75">
      <c r="A30" s="4"/>
      <c r="B30" s="120" t="s">
        <v>68</v>
      </c>
      <c r="C30" s="16"/>
      <c r="D30" s="23">
        <f>D17*D28</f>
        <v>19500</v>
      </c>
      <c r="E30" s="53" t="s">
        <v>30</v>
      </c>
      <c r="F30" s="23">
        <f>F17*F28</f>
        <v>0</v>
      </c>
      <c r="G30" s="53" t="s">
        <v>30</v>
      </c>
      <c r="H30" s="27"/>
      <c r="I30" s="23">
        <f>I17*I28</f>
        <v>25500</v>
      </c>
      <c r="J30" s="53" t="s">
        <v>30</v>
      </c>
      <c r="K30" s="23">
        <f>K17*K28</f>
        <v>0</v>
      </c>
      <c r="L30" s="53" t="s">
        <v>30</v>
      </c>
      <c r="M30" s="2"/>
    </row>
    <row r="31" spans="1:13" ht="4.5" customHeight="1">
      <c r="A31" s="4"/>
      <c r="B31" s="4"/>
      <c r="C31" s="4"/>
      <c r="D31" s="72"/>
      <c r="E31" s="51"/>
      <c r="F31" s="72"/>
      <c r="G31" s="51"/>
      <c r="H31" s="27"/>
      <c r="I31" s="72"/>
      <c r="J31" s="51"/>
      <c r="K31" s="72"/>
      <c r="L31" s="51"/>
      <c r="M31" s="2"/>
    </row>
    <row r="32" spans="1:13" ht="12.75">
      <c r="A32" s="125" t="s">
        <v>70</v>
      </c>
      <c r="D32" s="100">
        <f>SUM(D28:D30)</f>
        <v>172900</v>
      </c>
      <c r="E32" s="51" t="s">
        <v>31</v>
      </c>
      <c r="F32" s="100">
        <f>SUM(F28:F30)</f>
        <v>114400</v>
      </c>
      <c r="G32" s="51" t="s">
        <v>31</v>
      </c>
      <c r="H32" s="27"/>
      <c r="I32" s="100">
        <f>SUM(I28:I30)</f>
        <v>226100</v>
      </c>
      <c r="J32" s="51" t="s">
        <v>31</v>
      </c>
      <c r="K32" s="100">
        <f>SUM(K28:K30)</f>
        <v>149600</v>
      </c>
      <c r="L32" s="51" t="s">
        <v>31</v>
      </c>
      <c r="M32" s="2"/>
    </row>
    <row r="33" spans="1:13" ht="8.25" customHeight="1">
      <c r="A33" s="4"/>
      <c r="B33" s="6"/>
      <c r="C33" s="6"/>
      <c r="D33" s="22"/>
      <c r="E33" s="51"/>
      <c r="F33" s="22"/>
      <c r="G33" s="51"/>
      <c r="H33" s="27"/>
      <c r="I33" s="22"/>
      <c r="J33" s="51"/>
      <c r="K33" s="22"/>
      <c r="L33" s="51"/>
      <c r="M33" s="2"/>
    </row>
    <row r="34" spans="1:13" ht="23.25" customHeight="1">
      <c r="A34" s="157" t="s">
        <v>98</v>
      </c>
      <c r="B34" s="158"/>
      <c r="C34" s="79"/>
      <c r="D34" s="105">
        <f>D25-D32</f>
        <v>553850</v>
      </c>
      <c r="E34" s="51" t="s">
        <v>32</v>
      </c>
      <c r="F34" s="105">
        <f>F25-F32</f>
        <v>394325</v>
      </c>
      <c r="G34" s="51" t="s">
        <v>32</v>
      </c>
      <c r="H34" s="27"/>
      <c r="I34" s="105">
        <f>I25-I32</f>
        <v>721525</v>
      </c>
      <c r="J34" s="51" t="s">
        <v>32</v>
      </c>
      <c r="K34" s="105">
        <f>K25-K32</f>
        <v>513737.5</v>
      </c>
      <c r="L34" s="51" t="s">
        <v>32</v>
      </c>
      <c r="M34" s="2"/>
    </row>
    <row r="35" spans="1:13" ht="12.75">
      <c r="A35" s="109"/>
      <c r="B35" s="109"/>
      <c r="C35" s="79"/>
      <c r="D35" s="17"/>
      <c r="E35" s="51"/>
      <c r="F35" s="17"/>
      <c r="G35" s="51"/>
      <c r="H35" s="27"/>
      <c r="I35" s="17"/>
      <c r="J35" s="51"/>
      <c r="K35" s="17"/>
      <c r="L35" s="51"/>
      <c r="M35" s="2"/>
    </row>
    <row r="36" spans="1:13" ht="12.75">
      <c r="A36" s="122" t="s">
        <v>130</v>
      </c>
      <c r="B36" s="16"/>
      <c r="C36" s="81"/>
      <c r="D36" s="23"/>
      <c r="E36" s="23"/>
      <c r="F36" s="23"/>
      <c r="G36" s="23"/>
      <c r="H36" s="23"/>
      <c r="I36" s="23"/>
      <c r="J36" s="23"/>
      <c r="K36" s="23"/>
      <c r="L36" s="23"/>
      <c r="M36" s="2"/>
    </row>
    <row r="37" spans="1:13" ht="13.5" thickBot="1">
      <c r="A37" s="122" t="s">
        <v>97</v>
      </c>
      <c r="B37" s="4"/>
      <c r="C37" s="4"/>
      <c r="D37" s="23"/>
      <c r="E37" s="53"/>
      <c r="F37" s="18"/>
      <c r="G37" s="53"/>
      <c r="H37" s="16"/>
      <c r="I37" s="18"/>
      <c r="J37" s="53"/>
      <c r="K37" s="18"/>
      <c r="L37" s="53"/>
      <c r="M37" s="2"/>
    </row>
    <row r="38" spans="1:13" ht="21.75" customHeight="1" thickBot="1">
      <c r="A38" s="11"/>
      <c r="B38" s="119" t="s">
        <v>99</v>
      </c>
      <c r="C38" s="7" t="s">
        <v>21</v>
      </c>
      <c r="D38" s="59">
        <v>60000</v>
      </c>
      <c r="E38" s="54" t="s">
        <v>33</v>
      </c>
      <c r="F38" s="24">
        <f>D38</f>
        <v>60000</v>
      </c>
      <c r="G38" s="54" t="s">
        <v>33</v>
      </c>
      <c r="H38" s="10"/>
      <c r="I38" s="59">
        <v>60000</v>
      </c>
      <c r="J38" s="54" t="s">
        <v>33</v>
      </c>
      <c r="K38" s="24">
        <f>I38</f>
        <v>60000</v>
      </c>
      <c r="L38" s="54" t="s">
        <v>33</v>
      </c>
      <c r="M38" s="2"/>
    </row>
    <row r="39" spans="1:13" ht="21.75" customHeight="1" thickBot="1">
      <c r="A39" s="4"/>
      <c r="B39" s="119" t="s">
        <v>100</v>
      </c>
      <c r="C39" s="7" t="s">
        <v>22</v>
      </c>
      <c r="D39" s="59">
        <v>260000</v>
      </c>
      <c r="E39" s="54" t="s">
        <v>25</v>
      </c>
      <c r="F39" s="24">
        <f>D39</f>
        <v>260000</v>
      </c>
      <c r="G39" s="54" t="s">
        <v>25</v>
      </c>
      <c r="H39" s="10"/>
      <c r="I39" s="59">
        <v>260000</v>
      </c>
      <c r="J39" s="54" t="s">
        <v>25</v>
      </c>
      <c r="K39" s="24">
        <f>I39</f>
        <v>260000</v>
      </c>
      <c r="L39" s="54" t="s">
        <v>25</v>
      </c>
      <c r="M39" s="2"/>
    </row>
    <row r="40" spans="1:13" ht="4.5" customHeight="1">
      <c r="A40" s="4"/>
      <c r="B40" s="4"/>
      <c r="C40" s="4"/>
      <c r="D40" s="72"/>
      <c r="E40" s="51"/>
      <c r="F40" s="72"/>
      <c r="G40" s="51"/>
      <c r="H40" s="27"/>
      <c r="I40" s="72"/>
      <c r="J40" s="51"/>
      <c r="K40" s="72"/>
      <c r="L40" s="51"/>
      <c r="M40" s="2"/>
    </row>
    <row r="41" spans="1:12" s="8" customFormat="1" ht="12.75">
      <c r="A41" s="125" t="s">
        <v>101</v>
      </c>
      <c r="B41" s="16"/>
      <c r="C41" s="7" t="s">
        <v>24</v>
      </c>
      <c r="D41" s="101">
        <f>D38+D39</f>
        <v>320000</v>
      </c>
      <c r="E41" s="54" t="s">
        <v>34</v>
      </c>
      <c r="F41" s="101">
        <f>F38+F39</f>
        <v>320000</v>
      </c>
      <c r="G41" s="54" t="s">
        <v>34</v>
      </c>
      <c r="H41" s="10"/>
      <c r="I41" s="101">
        <f>I38+I39</f>
        <v>320000</v>
      </c>
      <c r="J41" s="54" t="s">
        <v>34</v>
      </c>
      <c r="K41" s="101">
        <f>K38+K39</f>
        <v>320000</v>
      </c>
      <c r="L41" s="54" t="s">
        <v>34</v>
      </c>
    </row>
    <row r="42" spans="1:12" s="8" customFormat="1" ht="12.75">
      <c r="A42" s="16"/>
      <c r="B42" s="16"/>
      <c r="C42" s="16"/>
      <c r="D42" s="10"/>
      <c r="E42" s="54"/>
      <c r="F42" s="10"/>
      <c r="G42" s="54"/>
      <c r="H42" s="10"/>
      <c r="I42" s="10"/>
      <c r="J42" s="54"/>
      <c r="K42" s="10"/>
      <c r="L42" s="54"/>
    </row>
    <row r="43" spans="1:13" ht="21.75" customHeight="1">
      <c r="A43" s="153" t="s">
        <v>102</v>
      </c>
      <c r="B43" s="153"/>
      <c r="C43" s="96"/>
      <c r="D43" s="102">
        <f>D34-D41</f>
        <v>233850</v>
      </c>
      <c r="E43" s="55" t="s">
        <v>35</v>
      </c>
      <c r="F43" s="102">
        <f>F34-F41</f>
        <v>74325</v>
      </c>
      <c r="G43" s="55" t="s">
        <v>35</v>
      </c>
      <c r="H43" s="30"/>
      <c r="I43" s="102">
        <f>I34-I41</f>
        <v>401525</v>
      </c>
      <c r="J43" s="55" t="s">
        <v>35</v>
      </c>
      <c r="K43" s="102">
        <f>K34-K41</f>
        <v>193737.5</v>
      </c>
      <c r="L43" s="55" t="s">
        <v>35</v>
      </c>
      <c r="M43" s="2"/>
    </row>
    <row r="44" spans="1:13" ht="9" customHeight="1">
      <c r="A44" s="80"/>
      <c r="B44" s="80"/>
      <c r="C44" s="96"/>
      <c r="D44" s="30"/>
      <c r="E44" s="55"/>
      <c r="F44" s="30"/>
      <c r="G44" s="55"/>
      <c r="H44" s="30"/>
      <c r="I44" s="30"/>
      <c r="J44" s="55"/>
      <c r="K44" s="30"/>
      <c r="L44" s="55"/>
      <c r="M44" s="2"/>
    </row>
    <row r="45" spans="1:13" ht="12.75">
      <c r="A45" s="64"/>
      <c r="B45" s="32" t="s">
        <v>103</v>
      </c>
      <c r="C45" s="97"/>
      <c r="D45" s="30"/>
      <c r="E45" s="54"/>
      <c r="F45" s="30"/>
      <c r="G45" s="54"/>
      <c r="H45" s="30"/>
      <c r="I45" s="30"/>
      <c r="J45" s="54"/>
      <c r="K45" s="30"/>
      <c r="L45" s="54"/>
      <c r="M45" s="2"/>
    </row>
    <row r="46" spans="1:13" ht="12.75">
      <c r="A46" s="4"/>
      <c r="B46" s="6"/>
      <c r="C46" s="4"/>
      <c r="D46" s="10"/>
      <c r="E46" s="54"/>
      <c r="F46" s="10"/>
      <c r="G46" s="54"/>
      <c r="H46" s="10"/>
      <c r="I46" s="10"/>
      <c r="J46" s="54"/>
      <c r="K46" s="10"/>
      <c r="L46" s="54"/>
      <c r="M46" s="2"/>
    </row>
    <row r="47" spans="1:13" ht="12.75">
      <c r="A47" s="122" t="s">
        <v>104</v>
      </c>
      <c r="B47" s="14"/>
      <c r="C47" s="16"/>
      <c r="D47" s="10"/>
      <c r="E47" s="54"/>
      <c r="F47" s="10"/>
      <c r="G47" s="54"/>
      <c r="H47" s="10"/>
      <c r="I47" s="10"/>
      <c r="J47" s="54"/>
      <c r="K47" s="10"/>
      <c r="L47" s="54"/>
      <c r="M47" s="2"/>
    </row>
    <row r="48" spans="1:13" ht="13.5" thickBot="1">
      <c r="A48" s="122" t="s">
        <v>97</v>
      </c>
      <c r="B48" s="4"/>
      <c r="C48" s="4"/>
      <c r="D48" s="52"/>
      <c r="E48" s="52"/>
      <c r="F48" s="52"/>
      <c r="G48" s="52"/>
      <c r="H48" s="29"/>
      <c r="I48" s="52"/>
      <c r="J48" s="52"/>
      <c r="K48" s="52"/>
      <c r="L48" s="52"/>
      <c r="M48" s="2"/>
    </row>
    <row r="49" spans="1:12" ht="21.75" customHeight="1" thickBot="1">
      <c r="A49" s="11"/>
      <c r="B49" s="119" t="s">
        <v>105</v>
      </c>
      <c r="C49" s="7" t="s">
        <v>23</v>
      </c>
      <c r="D49" s="24">
        <f>D38</f>
        <v>60000</v>
      </c>
      <c r="E49" s="54" t="s">
        <v>43</v>
      </c>
      <c r="F49" s="59">
        <v>42000</v>
      </c>
      <c r="G49" s="54" t="s">
        <v>36</v>
      </c>
      <c r="H49" s="10"/>
      <c r="I49" s="24">
        <f>I38</f>
        <v>60000</v>
      </c>
      <c r="J49" s="54" t="s">
        <v>43</v>
      </c>
      <c r="K49" s="59">
        <v>42000</v>
      </c>
      <c r="L49" s="54" t="s">
        <v>36</v>
      </c>
    </row>
    <row r="50" spans="1:12" ht="21.75" customHeight="1" thickBot="1">
      <c r="A50" s="4"/>
      <c r="B50" s="119" t="s">
        <v>106</v>
      </c>
      <c r="C50" s="7" t="s">
        <v>23</v>
      </c>
      <c r="D50" s="103">
        <f>D39</f>
        <v>260000</v>
      </c>
      <c r="E50" s="54" t="s">
        <v>44</v>
      </c>
      <c r="F50" s="59">
        <v>182000</v>
      </c>
      <c r="G50" s="54" t="s">
        <v>26</v>
      </c>
      <c r="H50" s="10"/>
      <c r="I50" s="103">
        <f>I39</f>
        <v>260000</v>
      </c>
      <c r="J50" s="54" t="s">
        <v>44</v>
      </c>
      <c r="K50" s="59">
        <v>182000</v>
      </c>
      <c r="L50" s="54" t="s">
        <v>26</v>
      </c>
    </row>
    <row r="51" spans="1:13" ht="4.5" customHeight="1">
      <c r="A51" s="4"/>
      <c r="B51" s="4"/>
      <c r="C51" s="4"/>
      <c r="D51" s="72"/>
      <c r="E51" s="51"/>
      <c r="F51" s="72"/>
      <c r="G51" s="51"/>
      <c r="H51" s="27"/>
      <c r="I51" s="72"/>
      <c r="J51" s="51"/>
      <c r="K51" s="72"/>
      <c r="L51" s="51"/>
      <c r="M51" s="2"/>
    </row>
    <row r="52" spans="1:12" s="8" customFormat="1" ht="12.75">
      <c r="A52" s="125" t="s">
        <v>101</v>
      </c>
      <c r="B52" s="16"/>
      <c r="C52" s="16"/>
      <c r="D52" s="101">
        <f>D49+D50</f>
        <v>320000</v>
      </c>
      <c r="E52" s="54" t="s">
        <v>37</v>
      </c>
      <c r="F52" s="101">
        <f>F49+F50</f>
        <v>224000</v>
      </c>
      <c r="G52" s="54" t="s">
        <v>37</v>
      </c>
      <c r="H52" s="10"/>
      <c r="I52" s="101">
        <f>I49+I50</f>
        <v>320000</v>
      </c>
      <c r="J52" s="54" t="s">
        <v>37</v>
      </c>
      <c r="K52" s="101">
        <f>K49+K50</f>
        <v>224000</v>
      </c>
      <c r="L52" s="54" t="s">
        <v>37</v>
      </c>
    </row>
    <row r="53" spans="1:12" ht="12.75">
      <c r="A53" s="4"/>
      <c r="B53" s="4"/>
      <c r="C53" s="4"/>
      <c r="D53" s="24"/>
      <c r="E53" s="54"/>
      <c r="F53" s="24"/>
      <c r="G53" s="54"/>
      <c r="H53" s="10"/>
      <c r="I53" s="24"/>
      <c r="J53" s="54"/>
      <c r="K53" s="24"/>
      <c r="L53" s="54"/>
    </row>
    <row r="54" spans="1:12" ht="26.25" customHeight="1">
      <c r="A54" s="153" t="s">
        <v>107</v>
      </c>
      <c r="B54" s="153"/>
      <c r="C54" s="80"/>
      <c r="D54" s="102">
        <f>D34-D52</f>
        <v>233850</v>
      </c>
      <c r="E54" s="55" t="s">
        <v>38</v>
      </c>
      <c r="F54" s="102">
        <f>F34-F52</f>
        <v>170325</v>
      </c>
      <c r="G54" s="55" t="s">
        <v>38</v>
      </c>
      <c r="H54" s="30"/>
      <c r="I54" s="102">
        <f>I34-I52</f>
        <v>401525</v>
      </c>
      <c r="J54" s="55" t="s">
        <v>38</v>
      </c>
      <c r="K54" s="102">
        <f>K34-K52</f>
        <v>289737.5</v>
      </c>
      <c r="L54" s="55" t="s">
        <v>38</v>
      </c>
    </row>
    <row r="55" spans="1:13" s="8" customFormat="1" ht="7.5" customHeight="1">
      <c r="A55" s="16"/>
      <c r="B55" s="64"/>
      <c r="C55" s="64"/>
      <c r="D55" s="71"/>
      <c r="E55" s="55"/>
      <c r="F55" s="30"/>
      <c r="G55" s="55"/>
      <c r="H55" s="30"/>
      <c r="I55" s="71"/>
      <c r="J55" s="55"/>
      <c r="K55" s="30"/>
      <c r="L55" s="55"/>
      <c r="M55" s="31"/>
    </row>
    <row r="56" spans="1:13" s="8" customFormat="1" ht="13.5" thickBot="1">
      <c r="A56" s="125" t="s">
        <v>80</v>
      </c>
      <c r="B56" s="64"/>
      <c r="C56" s="64"/>
      <c r="D56" s="71"/>
      <c r="E56" s="55"/>
      <c r="F56" s="30"/>
      <c r="G56" s="55"/>
      <c r="H56" s="30"/>
      <c r="I56" s="71"/>
      <c r="J56" s="55"/>
      <c r="K56" s="30"/>
      <c r="L56" s="55"/>
      <c r="M56" s="31"/>
    </row>
    <row r="57" spans="1:13" s="8" customFormat="1" ht="13.5" thickBot="1">
      <c r="A57" s="18"/>
      <c r="B57" s="120" t="s">
        <v>108</v>
      </c>
      <c r="C57" s="16"/>
      <c r="D57" s="58"/>
      <c r="E57" s="53" t="s">
        <v>39</v>
      </c>
      <c r="F57" s="58"/>
      <c r="G57" s="53" t="s">
        <v>39</v>
      </c>
      <c r="H57" s="29"/>
      <c r="I57" s="58"/>
      <c r="J57" s="53" t="s">
        <v>39</v>
      </c>
      <c r="K57" s="58"/>
      <c r="L57" s="53" t="s">
        <v>39</v>
      </c>
      <c r="M57" s="31"/>
    </row>
    <row r="58" spans="1:13" s="8" customFormat="1" ht="13.5" thickBot="1">
      <c r="A58" s="18"/>
      <c r="B58" s="120" t="s">
        <v>109</v>
      </c>
      <c r="C58" s="16"/>
      <c r="D58" s="58"/>
      <c r="E58" s="53" t="s">
        <v>27</v>
      </c>
      <c r="F58" s="58"/>
      <c r="G58" s="53" t="s">
        <v>27</v>
      </c>
      <c r="H58" s="29"/>
      <c r="I58" s="74"/>
      <c r="J58" s="53" t="s">
        <v>27</v>
      </c>
      <c r="K58" s="58"/>
      <c r="L58" s="53" t="s">
        <v>27</v>
      </c>
      <c r="M58" s="31"/>
    </row>
    <row r="59" spans="1:13" s="8" customFormat="1" ht="13.5" thickBot="1">
      <c r="A59" s="18"/>
      <c r="B59" s="120" t="s">
        <v>110</v>
      </c>
      <c r="C59" s="16"/>
      <c r="D59" s="58"/>
      <c r="E59" s="53" t="s">
        <v>11</v>
      </c>
      <c r="F59" s="58"/>
      <c r="G59" s="53" t="s">
        <v>11</v>
      </c>
      <c r="H59" s="29"/>
      <c r="I59" s="58"/>
      <c r="J59" s="53" t="s">
        <v>11</v>
      </c>
      <c r="K59" s="74"/>
      <c r="L59" s="53" t="s">
        <v>11</v>
      </c>
      <c r="M59" s="31"/>
    </row>
    <row r="60" spans="1:13" s="8" customFormat="1" ht="13.5" thickBot="1">
      <c r="A60" s="18"/>
      <c r="B60" s="120" t="s">
        <v>111</v>
      </c>
      <c r="C60" s="16"/>
      <c r="D60" s="58"/>
      <c r="E60" s="53" t="s">
        <v>12</v>
      </c>
      <c r="F60" s="58"/>
      <c r="G60" s="53" t="s">
        <v>12</v>
      </c>
      <c r="H60" s="29"/>
      <c r="I60" s="58"/>
      <c r="J60" s="53" t="s">
        <v>12</v>
      </c>
      <c r="K60" s="58"/>
      <c r="L60" s="53" t="s">
        <v>12</v>
      </c>
      <c r="M60" s="31"/>
    </row>
    <row r="61" spans="1:13" s="8" customFormat="1" ht="13.5" thickBot="1">
      <c r="A61" s="18"/>
      <c r="B61" s="120" t="s">
        <v>112</v>
      </c>
      <c r="C61" s="16"/>
      <c r="D61" s="58"/>
      <c r="E61" s="53" t="s">
        <v>13</v>
      </c>
      <c r="F61" s="58"/>
      <c r="G61" s="53" t="s">
        <v>13</v>
      </c>
      <c r="H61" s="29"/>
      <c r="I61" s="75"/>
      <c r="J61" s="53" t="s">
        <v>13</v>
      </c>
      <c r="K61" s="58"/>
      <c r="L61" s="53" t="s">
        <v>13</v>
      </c>
      <c r="M61" s="31"/>
    </row>
    <row r="62" spans="1:13" ht="4.5" customHeight="1">
      <c r="A62" s="4"/>
      <c r="B62" s="4"/>
      <c r="C62" s="4"/>
      <c r="D62" s="72"/>
      <c r="E62" s="51"/>
      <c r="F62" s="72"/>
      <c r="G62" s="51"/>
      <c r="H62" s="27"/>
      <c r="I62" s="72"/>
      <c r="J62" s="51"/>
      <c r="K62" s="72"/>
      <c r="L62" s="51"/>
      <c r="M62" s="2"/>
    </row>
    <row r="63" spans="1:12" s="8" customFormat="1" ht="12.75">
      <c r="A63" s="125" t="s">
        <v>113</v>
      </c>
      <c r="B63" s="16"/>
      <c r="C63" s="16"/>
      <c r="D63" s="101">
        <f>SUM(D57:D61)</f>
        <v>0</v>
      </c>
      <c r="E63" s="54" t="s">
        <v>40</v>
      </c>
      <c r="F63" s="101">
        <f>SUM(F57:F61)</f>
        <v>0</v>
      </c>
      <c r="G63" s="54" t="s">
        <v>40</v>
      </c>
      <c r="H63" s="10"/>
      <c r="I63" s="101">
        <f>SUM(I57:I61)</f>
        <v>0</v>
      </c>
      <c r="J63" s="54" t="s">
        <v>40</v>
      </c>
      <c r="K63" s="101">
        <f>SUM(K57:K61)</f>
        <v>0</v>
      </c>
      <c r="L63" s="54" t="s">
        <v>40</v>
      </c>
    </row>
    <row r="64" spans="1:13" s="8" customFormat="1" ht="6" customHeight="1">
      <c r="A64" s="4"/>
      <c r="B64" s="14"/>
      <c r="C64" s="14"/>
      <c r="D64" s="17"/>
      <c r="E64" s="51"/>
      <c r="F64" s="17"/>
      <c r="G64" s="51"/>
      <c r="H64" s="28"/>
      <c r="I64" s="17"/>
      <c r="J64" s="51"/>
      <c r="K64" s="17"/>
      <c r="L64" s="51"/>
      <c r="M64" s="31"/>
    </row>
    <row r="65" spans="1:13" s="8" customFormat="1" ht="13.5" thickBot="1">
      <c r="A65" s="125" t="s">
        <v>114</v>
      </c>
      <c r="B65" s="14"/>
      <c r="C65" s="14"/>
      <c r="D65" s="104">
        <f>D43-D63</f>
        <v>233850</v>
      </c>
      <c r="E65" s="51" t="s">
        <v>41</v>
      </c>
      <c r="F65" s="104">
        <f>F43-F63</f>
        <v>74325</v>
      </c>
      <c r="G65" s="51" t="s">
        <v>41</v>
      </c>
      <c r="H65" s="28"/>
      <c r="I65" s="104">
        <f>I43-I63</f>
        <v>401525</v>
      </c>
      <c r="J65" s="51" t="s">
        <v>41</v>
      </c>
      <c r="K65" s="104">
        <f>K43-K63</f>
        <v>193737.5</v>
      </c>
      <c r="L65" s="51" t="s">
        <v>41</v>
      </c>
      <c r="M65" s="31"/>
    </row>
    <row r="66" spans="1:13" s="8" customFormat="1" ht="5.25" customHeight="1" thickTop="1">
      <c r="A66" s="4"/>
      <c r="B66" s="14"/>
      <c r="C66" s="14"/>
      <c r="D66" s="17"/>
      <c r="E66" s="51"/>
      <c r="F66" s="17"/>
      <c r="G66" s="51"/>
      <c r="H66" s="28"/>
      <c r="I66" s="17"/>
      <c r="J66" s="51"/>
      <c r="K66" s="17"/>
      <c r="L66" s="51"/>
      <c r="M66" s="31"/>
    </row>
    <row r="67" spans="1:13" s="8" customFormat="1" ht="13.5" thickBot="1">
      <c r="A67" s="125" t="s">
        <v>131</v>
      </c>
      <c r="B67" s="14"/>
      <c r="C67" s="14"/>
      <c r="D67" s="104">
        <f>D54-D63</f>
        <v>233850</v>
      </c>
      <c r="E67" s="51" t="s">
        <v>42</v>
      </c>
      <c r="F67" s="104">
        <f>F54-F63</f>
        <v>170325</v>
      </c>
      <c r="G67" s="51" t="s">
        <v>42</v>
      </c>
      <c r="H67" s="28"/>
      <c r="I67" s="104">
        <f>I54-I63</f>
        <v>401525</v>
      </c>
      <c r="J67" s="51" t="s">
        <v>42</v>
      </c>
      <c r="K67" s="104">
        <f>K54-K63</f>
        <v>289737.5</v>
      </c>
      <c r="L67" s="51" t="s">
        <v>42</v>
      </c>
      <c r="M67" s="31"/>
    </row>
    <row r="68" spans="1:12" ht="13.5" thickTop="1">
      <c r="A68" s="20"/>
      <c r="B68" s="4"/>
      <c r="C68" s="4"/>
      <c r="D68" s="7"/>
      <c r="E68" s="56"/>
      <c r="F68" s="4"/>
      <c r="G68" s="56"/>
      <c r="H68" s="16"/>
      <c r="I68" s="4"/>
      <c r="J68" s="56"/>
      <c r="K68" s="7"/>
      <c r="L68" s="56"/>
    </row>
    <row r="69" spans="1:11" ht="12.75">
      <c r="A69" s="138" t="s">
        <v>122</v>
      </c>
      <c r="B69" s="139"/>
      <c r="C69" s="139"/>
      <c r="D69" s="140"/>
      <c r="E69" s="141"/>
      <c r="F69" s="139"/>
      <c r="G69" s="142"/>
      <c r="H69" s="16"/>
      <c r="I69" s="4"/>
      <c r="J69" s="16"/>
      <c r="K69" s="7"/>
    </row>
    <row r="70" spans="1:12" ht="26.25" customHeight="1">
      <c r="A70" s="181" t="s">
        <v>132</v>
      </c>
      <c r="B70" s="182"/>
      <c r="C70" s="143"/>
      <c r="D70" s="143"/>
      <c r="E70" s="143"/>
      <c r="F70" s="143"/>
      <c r="G70" s="143"/>
      <c r="H70" s="76"/>
      <c r="I70" s="76"/>
      <c r="J70" s="76"/>
      <c r="K70" s="76"/>
      <c r="L70" s="73"/>
    </row>
    <row r="71" spans="1:12" ht="26.25" customHeight="1">
      <c r="A71" s="144">
        <v>1</v>
      </c>
      <c r="B71" s="179" t="str">
        <f>CONCATENATE("Projected Annual Billable hours of ",D9," and ",I9," respectively for a full-time 3rd year and 5th year associate.")</f>
        <v>Projected Annual Billable hours of 1800 and 1900 respectively for a full-time 3rd year and 5th year associate.</v>
      </c>
      <c r="C71" s="179"/>
      <c r="D71" s="183" t="s">
        <v>133</v>
      </c>
      <c r="E71" s="184"/>
      <c r="F71" s="184"/>
      <c r="G71" s="184"/>
      <c r="H71" s="18"/>
      <c r="I71" s="18"/>
      <c r="J71" s="18"/>
      <c r="K71" s="18"/>
      <c r="L71" s="73"/>
    </row>
    <row r="72" spans="1:12" ht="26.25" customHeight="1">
      <c r="A72" s="145">
        <f>A71+1</f>
        <v>2</v>
      </c>
      <c r="B72" s="178" t="str">
        <f>CONCATENATE("% of Full Time Hours of 100% for a full-time associate and an FWA of ",F11*100,"%.")</f>
        <v>% of Full Time Hours of 100% for a full-time associate and an FWA of 70%.</v>
      </c>
      <c r="C72" s="178"/>
      <c r="D72" s="185" t="s">
        <v>164</v>
      </c>
      <c r="E72" s="186"/>
      <c r="F72" s="186"/>
      <c r="G72" s="186"/>
      <c r="H72" s="18"/>
      <c r="I72" s="18"/>
      <c r="J72" s="18"/>
      <c r="K72" s="18"/>
      <c r="L72" s="73"/>
    </row>
    <row r="73" spans="1:12" ht="12.75" customHeight="1">
      <c r="A73" s="145">
        <f aca="true" t="shared" si="0" ref="A73:A81">A72+1</f>
        <v>3</v>
      </c>
      <c r="B73" s="178" t="str">
        <f>CONCATENATE("Discount Rate of ",D13*100,"% to calculate realized revenue.")</f>
        <v>Discount Rate of 5% to calculate realized revenue.</v>
      </c>
      <c r="C73" s="178"/>
      <c r="D73" s="187" t="s">
        <v>125</v>
      </c>
      <c r="E73" s="188"/>
      <c r="F73" s="188"/>
      <c r="G73" s="188"/>
      <c r="H73" s="18"/>
      <c r="I73" s="18"/>
      <c r="J73" s="18"/>
      <c r="K73" s="18"/>
      <c r="L73" s="73"/>
    </row>
    <row r="74" spans="1:12" ht="26.25" customHeight="1">
      <c r="A74" s="145">
        <f t="shared" si="0"/>
        <v>4</v>
      </c>
      <c r="B74" s="178" t="str">
        <f>CONCATENATE("Benefits Rate of ",D15*100,"% of Annual Base Salary for a full-time associate.")</f>
        <v>Benefits Rate of 18% of Annual Base Salary for a full-time associate.</v>
      </c>
      <c r="C74" s="178"/>
      <c r="D74" s="185" t="s">
        <v>134</v>
      </c>
      <c r="E74" s="186"/>
      <c r="F74" s="186"/>
      <c r="G74" s="186"/>
      <c r="H74" s="18"/>
      <c r="I74" s="18"/>
      <c r="J74" s="18"/>
      <c r="K74" s="18"/>
      <c r="L74" s="73"/>
    </row>
    <row r="75" spans="1:12" ht="26.25" customHeight="1">
      <c r="A75" s="145">
        <f t="shared" si="0"/>
        <v>5</v>
      </c>
      <c r="B75" s="178" t="str">
        <f>CONCATENATE("Bonus Rate of ",D17*100,"% of Annual Base Salary for a full-time associate and ",F17*100,"% for an FWA.")</f>
        <v>Bonus Rate of 15% of Annual Base Salary for a full-time associate and 0% for an FWA.</v>
      </c>
      <c r="C75" s="178"/>
      <c r="D75" s="185" t="s">
        <v>171</v>
      </c>
      <c r="E75" s="186"/>
      <c r="F75" s="186"/>
      <c r="G75" s="186"/>
      <c r="H75" s="18"/>
      <c r="I75" s="18"/>
      <c r="J75" s="18"/>
      <c r="K75" s="18"/>
      <c r="L75" s="73"/>
    </row>
    <row r="76" spans="1:12" ht="26.25" customHeight="1">
      <c r="A76" s="145">
        <f t="shared" si="0"/>
        <v>6</v>
      </c>
      <c r="B76" s="178" t="str">
        <f>CONCATENATE("Standard billing rates of $",D21," and $",I21," for a 3rd year and 5th year associate, respectively.")</f>
        <v>Standard billing rates of $425 and $525 for a 3rd year and 5th year associate, respectively.</v>
      </c>
      <c r="C76" s="178"/>
      <c r="D76" s="185" t="s">
        <v>135</v>
      </c>
      <c r="E76" s="186"/>
      <c r="F76" s="186"/>
      <c r="G76" s="186"/>
      <c r="H76" s="18"/>
      <c r="I76" s="18"/>
      <c r="J76" s="18"/>
      <c r="K76" s="18"/>
      <c r="L76" s="73"/>
    </row>
    <row r="77" spans="1:12" ht="48" customHeight="1">
      <c r="A77" s="145">
        <f t="shared" si="0"/>
        <v>7</v>
      </c>
      <c r="B77" s="178" t="str">
        <f>CONCATENATE("Annual Base Salary of $",D28/1000,",000 and $",I28/1000,",000 for a 3rd year and 5th year associate, respectively.  The Annual Base Salary for an FWA has been assumed to equal 70% of the Annual Base Salary for a full-time associate.")</f>
        <v>Annual Base Salary of $130,000 and $170,000 for a 3rd year and 5th year associate, respectively.  The Annual Base Salary for an FWA has been assumed to equal 70% of the Annual Base Salary for a full-time associate.</v>
      </c>
      <c r="C77" s="178"/>
      <c r="D77" s="185" t="s">
        <v>172</v>
      </c>
      <c r="E77" s="186"/>
      <c r="F77" s="186"/>
      <c r="G77" s="186"/>
      <c r="H77" s="132"/>
      <c r="I77" s="132"/>
      <c r="J77" s="132"/>
      <c r="K77" s="18"/>
      <c r="L77" s="73"/>
    </row>
    <row r="78" spans="1:12" ht="12.75" customHeight="1">
      <c r="A78" s="145">
        <f t="shared" si="0"/>
        <v>8</v>
      </c>
      <c r="B78" s="178" t="str">
        <f>CONCATENATE("Direct Overhead costs of $",D38/1000,",000.")</f>
        <v>Direct Overhead costs of $60,000.</v>
      </c>
      <c r="C78" s="178"/>
      <c r="D78" s="187" t="s">
        <v>136</v>
      </c>
      <c r="E78" s="188"/>
      <c r="F78" s="188"/>
      <c r="G78" s="188"/>
      <c r="H78" s="18"/>
      <c r="I78" s="18"/>
      <c r="J78" s="18"/>
      <c r="K78" s="18"/>
      <c r="L78" s="73"/>
    </row>
    <row r="79" spans="1:11" ht="12.75" customHeight="1">
      <c r="A79" s="145">
        <f t="shared" si="0"/>
        <v>9</v>
      </c>
      <c r="B79" s="178" t="str">
        <f>CONCATENATE("Indirect Overhead costs of $",D39/1000,",000.")</f>
        <v>Indirect Overhead costs of $260,000.</v>
      </c>
      <c r="C79" s="178"/>
      <c r="D79" s="187" t="s">
        <v>137</v>
      </c>
      <c r="E79" s="188"/>
      <c r="F79" s="188"/>
      <c r="G79" s="188"/>
      <c r="H79" s="4"/>
      <c r="I79" s="4"/>
      <c r="J79" s="4"/>
      <c r="K79" s="4"/>
    </row>
    <row r="80" spans="1:11" ht="22.5" customHeight="1">
      <c r="A80" s="145">
        <f t="shared" si="0"/>
        <v>10</v>
      </c>
      <c r="B80" s="178" t="str">
        <f>CONCATENATE("A assumes that overheads are allocated fully to associates on an FWA.")</f>
        <v>A assumes that overheads are allocated fully to associates on an FWA.</v>
      </c>
      <c r="C80" s="178"/>
      <c r="D80" s="187" t="s">
        <v>167</v>
      </c>
      <c r="E80" s="188"/>
      <c r="F80" s="188"/>
      <c r="G80" s="188"/>
      <c r="H80" s="4"/>
      <c r="I80" s="4"/>
      <c r="J80" s="4"/>
      <c r="K80" s="4"/>
    </row>
    <row r="81" spans="1:11" ht="38.25" customHeight="1">
      <c r="A81" s="146">
        <f t="shared" si="0"/>
        <v>11</v>
      </c>
      <c r="B81" s="180" t="str">
        <f>CONCATENATE("In B, FWA direct and indirect overhead is $",F49/1000,",000 and $",F50/1000,",000, respectively (70% of full-time overhead allocation).")</f>
        <v>In B, FWA direct and indirect overhead is $42,000 and $182,000, respectively (70% of full-time overhead allocation).</v>
      </c>
      <c r="C81" s="180"/>
      <c r="D81" s="189" t="s">
        <v>173</v>
      </c>
      <c r="E81" s="190"/>
      <c r="F81" s="190"/>
      <c r="G81" s="190"/>
      <c r="H81" s="4"/>
      <c r="I81" s="4"/>
      <c r="J81" s="4"/>
      <c r="K81" s="4"/>
    </row>
    <row r="82" spans="1:11" ht="12.75">
      <c r="A82" s="65"/>
      <c r="B82" s="65"/>
      <c r="C82" s="65"/>
      <c r="D82" s="130"/>
      <c r="E82" s="65"/>
      <c r="F82" s="65"/>
      <c r="G82" s="65"/>
      <c r="H82" s="65"/>
      <c r="I82" s="65"/>
      <c r="J82" s="65"/>
      <c r="K82" s="65"/>
    </row>
    <row r="83" spans="1:11" ht="12.75">
      <c r="A83" s="65"/>
      <c r="B83" s="160"/>
      <c r="C83" s="160"/>
      <c r="D83" s="65"/>
      <c r="E83" s="65"/>
      <c r="F83" s="65"/>
      <c r="G83" s="65"/>
      <c r="H83" s="65"/>
      <c r="I83" s="65"/>
      <c r="J83" s="65"/>
      <c r="K83" s="65"/>
    </row>
    <row r="84" spans="1:11" ht="12.75">
      <c r="A84" s="65"/>
      <c r="B84" s="65"/>
      <c r="C84" s="65"/>
      <c r="D84" s="65"/>
      <c r="E84" s="65"/>
      <c r="F84" s="65"/>
      <c r="G84" s="65"/>
      <c r="H84" s="65"/>
      <c r="I84" s="65"/>
      <c r="J84" s="65"/>
      <c r="K84" s="65"/>
    </row>
    <row r="85" spans="1:12" ht="12.75">
      <c r="A85" s="65"/>
      <c r="B85" s="65"/>
      <c r="C85" s="65"/>
      <c r="D85" s="65"/>
      <c r="E85" s="65"/>
      <c r="F85" s="65"/>
      <c r="G85" s="65"/>
      <c r="H85" s="65"/>
      <c r="I85" s="65"/>
      <c r="J85" s="65"/>
      <c r="K85" s="65"/>
      <c r="L85" s="131"/>
    </row>
    <row r="86" spans="1:11" ht="12.75">
      <c r="A86" s="65"/>
      <c r="B86" s="65"/>
      <c r="C86" s="65"/>
      <c r="D86" s="65"/>
      <c r="E86" s="65"/>
      <c r="F86" s="65"/>
      <c r="G86" s="65"/>
      <c r="H86" s="65"/>
      <c r="I86" s="65"/>
      <c r="J86" s="65"/>
      <c r="K86" s="65"/>
    </row>
  </sheetData>
  <sheetProtection/>
  <mergeCells count="32">
    <mergeCell ref="D72:G72"/>
    <mergeCell ref="D73:G73"/>
    <mergeCell ref="D74:G74"/>
    <mergeCell ref="D75:G75"/>
    <mergeCell ref="D81:G81"/>
    <mergeCell ref="D76:G76"/>
    <mergeCell ref="D77:G77"/>
    <mergeCell ref="D78:G78"/>
    <mergeCell ref="D79:G79"/>
    <mergeCell ref="D80:G80"/>
    <mergeCell ref="I1:L1"/>
    <mergeCell ref="A1:C1"/>
    <mergeCell ref="I6:K6"/>
    <mergeCell ref="B78:C78"/>
    <mergeCell ref="A70:B70"/>
    <mergeCell ref="A34:B34"/>
    <mergeCell ref="B73:C73"/>
    <mergeCell ref="B74:C74"/>
    <mergeCell ref="B75:C75"/>
    <mergeCell ref="B76:C76"/>
    <mergeCell ref="A54:B54"/>
    <mergeCell ref="D6:F6"/>
    <mergeCell ref="A4:C4"/>
    <mergeCell ref="B77:C77"/>
    <mergeCell ref="A43:B43"/>
    <mergeCell ref="D71:G71"/>
    <mergeCell ref="B83:C83"/>
    <mergeCell ref="B79:C79"/>
    <mergeCell ref="B80:C80"/>
    <mergeCell ref="B71:C71"/>
    <mergeCell ref="B72:C72"/>
    <mergeCell ref="B81:C81"/>
  </mergeCells>
  <printOptions horizontalCentered="1"/>
  <pageMargins left="0.35433070866141736" right="0.35433070866141736" top="0.4724409448818898" bottom="0.5118110236220472" header="0.5118110236220472" footer="0"/>
  <pageSetup firstPageNumber="10" useFirstPageNumber="1" fitToHeight="3" horizontalDpi="600" verticalDpi="600" orientation="landscape" scale="58" r:id="rId1"/>
  <headerFooter differentOddEven="1">
    <firstHeader>&amp;RCONTINUE ON NEXT PAGE</firstHeader>
    <firstFooter>&amp;CPage10</firstFooter>
  </headerFooter>
  <rowBreaks count="2" manualBreakCount="2">
    <brk id="35" max="11" man="1"/>
    <brk id="68" max="11" man="1"/>
  </rowBreaks>
</worksheet>
</file>

<file path=xl/worksheets/sheet7.xml><?xml version="1.0" encoding="utf-8"?>
<worksheet xmlns="http://schemas.openxmlformats.org/spreadsheetml/2006/main" xmlns:r="http://schemas.openxmlformats.org/officeDocument/2006/relationships">
  <dimension ref="A1:A1"/>
  <sheetViews>
    <sheetView view="pageLayout" workbookViewId="0" topLeftCell="A1">
      <selection activeCell="I20" sqref="I20"/>
    </sheetView>
  </sheetViews>
  <sheetFormatPr defaultColWidth="11.00390625" defaultRowHeight="11.25"/>
  <sheetData/>
  <sheetProtection/>
  <printOptions horizontalCentered="1"/>
  <pageMargins left="0.7086614173228347" right="0.7086614173228347" top="0.7480314960629921" bottom="0.7480314960629921"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Sutton</dc:creator>
  <cp:keywords/>
  <dc:description/>
  <cp:lastModifiedBy>Jodoin Marie-Hélène</cp:lastModifiedBy>
  <cp:lastPrinted>2014-06-26T14:35:09Z</cp:lastPrinted>
  <dcterms:created xsi:type="dcterms:W3CDTF">2008-05-15T18:34:16Z</dcterms:created>
  <dcterms:modified xsi:type="dcterms:W3CDTF">2018-03-06T21:21:34Z</dcterms:modified>
  <cp:category/>
  <cp:version/>
  <cp:contentType/>
  <cp:contentStatus/>
</cp:coreProperties>
</file>